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595" firstSheet="19" activeTab="21"/>
  </bookViews>
  <sheets>
    <sheet name="وزارات 1 (2)" sheetId="1" r:id="rId1"/>
    <sheet name="عدد المشاريع حسب المحافظات" sheetId="2" r:id="rId2"/>
    <sheet name=" منجزة وغير منجزة" sheetId="3" r:id="rId3"/>
    <sheet name="نوع البناء" sheetId="4" r:id="rId4"/>
    <sheet name="نوع الانشاء" sheetId="5" r:id="rId5"/>
    <sheet name="اضافة" sheetId="6" r:id="rId6"/>
    <sheet name="جدول كميات" sheetId="7" r:id="rId7"/>
    <sheet name="طابوق" sheetId="8" r:id="rId8"/>
    <sheet name="رمل" sheetId="9" r:id="rId9"/>
    <sheet name="حجر جص سمنت حص" sheetId="10" r:id="rId10"/>
    <sheet name="كاشي" sheetId="11" r:id="rId11"/>
    <sheet name="شبابيك" sheetId="12" r:id="rId12"/>
    <sheet name="حديد" sheetId="13" r:id="rId13"/>
    <sheet name="ابواب" sheetId="14" r:id="rId14"/>
    <sheet name="تاسيسات كهربائية" sheetId="15" r:id="rId15"/>
    <sheet name="تأسيسات صحية" sheetId="16" r:id="rId16"/>
    <sheet name="اصباغ" sheetId="17" r:id="rId17"/>
    <sheet name="مواد انشائية اخرى" sheetId="18" r:id="rId18"/>
    <sheet name="معدل العملين حسب الاختصاص والمح" sheetId="19" r:id="rId19"/>
    <sheet name="عدد العاملين" sheetId="20" r:id="rId20"/>
    <sheet name="المزايا" sheetId="21" r:id="rId21"/>
    <sheet name="الكلفة الكلية" sheetId="22" r:id="rId22"/>
    <sheet name="مستلزمات خدمية" sheetId="23" r:id="rId23"/>
    <sheet name="مستلزمات سلعية" sheetId="24" r:id="rId24"/>
    <sheet name="مصاريف اخرى" sheetId="25" r:id="rId25"/>
    <sheet name="منجز وغير منجز" sheetId="26" r:id="rId26"/>
    <sheet name="Sheet1" sheetId="27" r:id="rId27"/>
  </sheets>
  <definedNames/>
  <calcPr fullCalcOnLoad="1"/>
</workbook>
</file>

<file path=xl/sharedStrings.xml><?xml version="1.0" encoding="utf-8"?>
<sst xmlns="http://schemas.openxmlformats.org/spreadsheetml/2006/main" count="1684" uniqueCount="530">
  <si>
    <t>اسم الوزارة</t>
  </si>
  <si>
    <t>بناء</t>
  </si>
  <si>
    <t>انشاءات</t>
  </si>
  <si>
    <t>المجموع</t>
  </si>
  <si>
    <t>العدد</t>
  </si>
  <si>
    <t>الكلفة</t>
  </si>
  <si>
    <t xml:space="preserve">وزارة النفط </t>
  </si>
  <si>
    <t>النقل والمواصلات</t>
  </si>
  <si>
    <t>ابنية خدمية اخرى</t>
  </si>
  <si>
    <t>المحافظة</t>
  </si>
  <si>
    <t>عوائد المقاولين</t>
  </si>
  <si>
    <t>مجموع قيمة المواد الانشائية</t>
  </si>
  <si>
    <t>نوع الانتاج</t>
  </si>
  <si>
    <t>الوحده القياسية</t>
  </si>
  <si>
    <t>البناء بالطابوق</t>
  </si>
  <si>
    <t>البناء بالثرمستون</t>
  </si>
  <si>
    <t>البناء بالبلوك</t>
  </si>
  <si>
    <t>صب كونكريت عادي</t>
  </si>
  <si>
    <t>صب كونكريت مسلح</t>
  </si>
  <si>
    <t>بياض بالجص</t>
  </si>
  <si>
    <t>طن</t>
  </si>
  <si>
    <t>صبغ</t>
  </si>
  <si>
    <t>م2</t>
  </si>
  <si>
    <t>رصف حجر</t>
  </si>
  <si>
    <t>مد انابيب</t>
  </si>
  <si>
    <t>م</t>
  </si>
  <si>
    <t>تسويات طرق ترابية</t>
  </si>
  <si>
    <t>الاملاء الترابي</t>
  </si>
  <si>
    <t>اكساء بالكونكريت الاسفلتي</t>
  </si>
  <si>
    <t>المادة : الطابوق</t>
  </si>
  <si>
    <t xml:space="preserve"> (المبلغ والعدد : الف دينار )</t>
  </si>
  <si>
    <t>المحافظــــــة</t>
  </si>
  <si>
    <t>المبلغ</t>
  </si>
  <si>
    <t>كركوك</t>
  </si>
  <si>
    <t>ديالى</t>
  </si>
  <si>
    <t>بغداد</t>
  </si>
  <si>
    <t>بابل</t>
  </si>
  <si>
    <t>كربلاء</t>
  </si>
  <si>
    <t>واسط</t>
  </si>
  <si>
    <t>ميسان</t>
  </si>
  <si>
    <t>البصرة</t>
  </si>
  <si>
    <t xml:space="preserve"> (المبلغ : الف دينار )</t>
  </si>
  <si>
    <t>الف</t>
  </si>
  <si>
    <t>(المبلغ : الف دينار )</t>
  </si>
  <si>
    <t>المحافظــــــــة</t>
  </si>
  <si>
    <t>م3</t>
  </si>
  <si>
    <t>المادة : حجر</t>
  </si>
  <si>
    <t>م 3</t>
  </si>
  <si>
    <t>(المبلغ: الف دينار )</t>
  </si>
  <si>
    <t>اخرى</t>
  </si>
  <si>
    <t>المحافظـــــــة</t>
  </si>
  <si>
    <t xml:space="preserve">المادة : كاشي </t>
  </si>
  <si>
    <t>(االمبلغ : الف دينار )</t>
  </si>
  <si>
    <t>المادة : شبابيك</t>
  </si>
  <si>
    <t xml:space="preserve"> (المبلغ: الف دينار )</t>
  </si>
  <si>
    <t>المحافظــة</t>
  </si>
  <si>
    <t xml:space="preserve">م </t>
  </si>
  <si>
    <t xml:space="preserve"> </t>
  </si>
  <si>
    <t>خشب جام</t>
  </si>
  <si>
    <t>خشب صاج</t>
  </si>
  <si>
    <t>المادة : تاسيسات صحية</t>
  </si>
  <si>
    <t>لتر</t>
  </si>
  <si>
    <t>المادة :مواد انشائية اخرى</t>
  </si>
  <si>
    <t>( المبلغ :الف دينار )</t>
  </si>
  <si>
    <t>عدد</t>
  </si>
  <si>
    <t>المادة : مواد انشائية اخرى</t>
  </si>
  <si>
    <t xml:space="preserve">( المبلغ : الف دينار ) </t>
  </si>
  <si>
    <t>عمال</t>
  </si>
  <si>
    <t>الاجور</t>
  </si>
  <si>
    <t>سواق ومشغلي المكائن والالات</t>
  </si>
  <si>
    <t>مشتغلون اخرون</t>
  </si>
  <si>
    <t>فنيون</t>
  </si>
  <si>
    <t>اداريون</t>
  </si>
  <si>
    <t>سواق سيارات</t>
  </si>
  <si>
    <t>ذكور</t>
  </si>
  <si>
    <t>اناث</t>
  </si>
  <si>
    <t>مهندسون</t>
  </si>
  <si>
    <t>سواق ومشغلين المكائن والالات</t>
  </si>
  <si>
    <t>الحراس والفراشون ومشتغلون اخرون</t>
  </si>
  <si>
    <t>الضمان الاجتماعي</t>
  </si>
  <si>
    <t>نقل العاملين</t>
  </si>
  <si>
    <t>السكن</t>
  </si>
  <si>
    <t>الطعام</t>
  </si>
  <si>
    <t>معالجات طبية وادوية</t>
  </si>
  <si>
    <t>مكافئات واكراميات وغيرها</t>
  </si>
  <si>
    <t>مجموع الصفحة</t>
  </si>
  <si>
    <t>المجموع الكلي</t>
  </si>
  <si>
    <t>المبلغ : الف دينار</t>
  </si>
  <si>
    <t>الاجور : الف دينار</t>
  </si>
  <si>
    <t>( المبلغ : الف دينار )</t>
  </si>
  <si>
    <t xml:space="preserve">المبلغ </t>
  </si>
  <si>
    <t>مجموع</t>
  </si>
  <si>
    <t>تطبيق بالكاشي</t>
  </si>
  <si>
    <t xml:space="preserve">النسبة المئوية </t>
  </si>
  <si>
    <t>التخصص</t>
  </si>
  <si>
    <t>قادسية</t>
  </si>
  <si>
    <t>نجف</t>
  </si>
  <si>
    <t>اكساء بالسبيس</t>
  </si>
  <si>
    <t>بياض بالاسمنت</t>
  </si>
  <si>
    <t>اضافة وترميم</t>
  </si>
  <si>
    <t>المجموع الكلي للتأسيسات الصحية</t>
  </si>
  <si>
    <t>الوقف الشيعي</t>
  </si>
  <si>
    <t>امانة بغداد</t>
  </si>
  <si>
    <t>وزارة الاعمار والاسكان</t>
  </si>
  <si>
    <t>وزارة البلديات والاشغال</t>
  </si>
  <si>
    <t>وزارة التعليم العالي والبحث العلمي</t>
  </si>
  <si>
    <t>وزارة الداخلية</t>
  </si>
  <si>
    <t>وزارة الصحة</t>
  </si>
  <si>
    <t>وزارة الكهرباء</t>
  </si>
  <si>
    <t>وزارة الموارد المائية</t>
  </si>
  <si>
    <t>وزارة النقل</t>
  </si>
  <si>
    <t>وزارة شؤون المحافظات</t>
  </si>
  <si>
    <t>المبلغ : بالالف دينار</t>
  </si>
  <si>
    <t>اضافات</t>
  </si>
  <si>
    <t>ترميمات</t>
  </si>
  <si>
    <t>اكساء وتسويات ترابية</t>
  </si>
  <si>
    <t>توزيع الكهرباء والمحولات</t>
  </si>
  <si>
    <t>مجموع الذكور</t>
  </si>
  <si>
    <t>مجموع الاناث</t>
  </si>
  <si>
    <t>الجنس</t>
  </si>
  <si>
    <t>مجموع قيمة الاجور والمزايا</t>
  </si>
  <si>
    <t>مجموع قيمة المصاريف</t>
  </si>
  <si>
    <t>حصة المشروع من اندثار الموجودات الثابتة</t>
  </si>
  <si>
    <t xml:space="preserve">مجموع الكلفة الكلية </t>
  </si>
  <si>
    <t>المبلغ:الف دينار</t>
  </si>
  <si>
    <t>مستلزمات خدمية</t>
  </si>
  <si>
    <t>مصاريف نقل</t>
  </si>
  <si>
    <t>ايجار مكائن</t>
  </si>
  <si>
    <t>فحوصات مختبرية</t>
  </si>
  <si>
    <t>تنظيف الموقع ونقل المخلفات</t>
  </si>
  <si>
    <t>خدمات ابحاث</t>
  </si>
  <si>
    <t>خدمات صيانة</t>
  </si>
  <si>
    <t>استئجار موجودات ثابتة</t>
  </si>
  <si>
    <t>مصاريف خدمية اخرى</t>
  </si>
  <si>
    <t>مستلزمات سلعية</t>
  </si>
  <si>
    <t>وقود وزيوت</t>
  </si>
  <si>
    <t>كهرباء وماء</t>
  </si>
  <si>
    <t>الادوات الاحتياطية</t>
  </si>
  <si>
    <t>مصاريف اخرى</t>
  </si>
  <si>
    <t>تعويضات وغرامات مدفوعة</t>
  </si>
  <si>
    <t>ضرائب ورسوم</t>
  </si>
  <si>
    <t>عوارض عمل</t>
  </si>
  <si>
    <t>مجموع قيمة المصاريف الكلي</t>
  </si>
  <si>
    <t>السلف المستلمة</t>
  </si>
  <si>
    <t>القروض المستلمة</t>
  </si>
  <si>
    <t xml:space="preserve"> العدد</t>
  </si>
  <si>
    <t>كلفة</t>
  </si>
  <si>
    <t>نوع البناء (43) التصانيف من (1-156)</t>
  </si>
  <si>
    <t>نوع البناء اوالانشاء</t>
  </si>
  <si>
    <t>تربيع ارضيات</t>
  </si>
  <si>
    <t>المادة :بدائل الطابوق</t>
  </si>
  <si>
    <t xml:space="preserve">            المادة : رمل</t>
  </si>
  <si>
    <t xml:space="preserve">         المادة : حصى</t>
  </si>
  <si>
    <t xml:space="preserve">          المادة : جص</t>
  </si>
  <si>
    <t xml:space="preserve">          المادة : سمنت </t>
  </si>
  <si>
    <t xml:space="preserve">المادة : كاشي       </t>
  </si>
  <si>
    <t>مشبــــــــــــــك</t>
  </si>
  <si>
    <t>شيــــــــــــــــش</t>
  </si>
  <si>
    <t>شيلمـــــــــــــان</t>
  </si>
  <si>
    <t>المـــــــــــادة : ابــــــــواب</t>
  </si>
  <si>
    <t>حـديــديـــــــــــة</t>
  </si>
  <si>
    <t>المنيــــــــوم</t>
  </si>
  <si>
    <t>بلاستـــك (pvc)</t>
  </si>
  <si>
    <t>انـــــابيـــب بــــوري</t>
  </si>
  <si>
    <t>انــــابيـــب اهيـــــن</t>
  </si>
  <si>
    <t>انــابيب حـــــــــديد</t>
  </si>
  <si>
    <t>انـــــــــابيب اسبست</t>
  </si>
  <si>
    <t>انـابيب بـــــــــلاستك</t>
  </si>
  <si>
    <t>مــــــــجمــوع الانابيــــب</t>
  </si>
  <si>
    <t>مشـــــــــطــفـــــة</t>
  </si>
  <si>
    <t>منهــــــــــــــــــــول</t>
  </si>
  <si>
    <t>خـزان مــاء حــديــد</t>
  </si>
  <si>
    <t>خــزان مــاء بـلاستك</t>
  </si>
  <si>
    <t>حـــنـفــيــــــــــــــــــــــة</t>
  </si>
  <si>
    <t>مــــــرحــــــــاض</t>
  </si>
  <si>
    <t>مــغــســـــــــــــــلة</t>
  </si>
  <si>
    <t>خـــــــــــــــــــــــلاط</t>
  </si>
  <si>
    <t xml:space="preserve">المــــادة : الاصبــــاغ </t>
  </si>
  <si>
    <t>مـــــــــائــيـــــــــــــة</t>
  </si>
  <si>
    <t>زيـــــتــيـــــــــــــــــــــة</t>
  </si>
  <si>
    <t>بــــــــلاســتيكيـــــة</t>
  </si>
  <si>
    <t>الــمــجــمـــــــــــــوع</t>
  </si>
  <si>
    <t>اخــــرى</t>
  </si>
  <si>
    <t>كغم</t>
  </si>
  <si>
    <t>مبلغ</t>
  </si>
  <si>
    <t>مـعـجـــون جـــــــــــــــام</t>
  </si>
  <si>
    <t>مــبـيــــــــــــــــــــدات</t>
  </si>
  <si>
    <t>لـــبـــــــــــــــــــــــــــــــــــاد</t>
  </si>
  <si>
    <t>سـقــوف ثـانـويــــــــــة</t>
  </si>
  <si>
    <t>سياج اعمدة كونكريتية</t>
  </si>
  <si>
    <t>سـيـاج حـديـــــد(prc)</t>
  </si>
  <si>
    <t>شـبـابـيـك الــدكتــــــات</t>
  </si>
  <si>
    <t>صــبـــــــــــــــات درج</t>
  </si>
  <si>
    <t>تـــــــــــــــــــــــــــــراب</t>
  </si>
  <si>
    <t>زجــــــــــــــــــــــــــــــاج</t>
  </si>
  <si>
    <t xml:space="preserve">انــابـيــب كـونـكـريتيــــــــــــة </t>
  </si>
  <si>
    <t>المادة: بلوك</t>
  </si>
  <si>
    <t xml:space="preserve">         المادة : مواد انشائية اخرى</t>
  </si>
  <si>
    <t>قـــــــــير سائــــــــــل</t>
  </si>
  <si>
    <t>مصــــــاعـــــــــــــــد</t>
  </si>
  <si>
    <t>مـــــــــانع رطوبـــــــــــة</t>
  </si>
  <si>
    <t>مكيـــــــف مـركــــزي</t>
  </si>
  <si>
    <t>ســبلـــــــــــــــــــــت</t>
  </si>
  <si>
    <t>مكيــف شبـــــــاك</t>
  </si>
  <si>
    <t xml:space="preserve">كونكريــت اسفلتـــــــــي </t>
  </si>
  <si>
    <t>طبقــات خشبيـــــــــة</t>
  </si>
  <si>
    <t>طبقـات بلاستيكيــــــة</t>
  </si>
  <si>
    <t>سخـان مـاء مركـــزي</t>
  </si>
  <si>
    <t>مـــــاستــــــــــــــــــــك</t>
  </si>
  <si>
    <t>جملــون حديــــــــدي</t>
  </si>
  <si>
    <t>سيــــــــــم ربـــــــــــــــــــط</t>
  </si>
  <si>
    <t>قفــص مكيـــــــــــف</t>
  </si>
  <si>
    <t>طبقـــات فليـــــــــــن</t>
  </si>
  <si>
    <t>سندويـــــج بنـــــــــل</t>
  </si>
  <si>
    <t>الكابــــــــونــــــــــد</t>
  </si>
  <si>
    <t>كـــرفـــــــــــــــان</t>
  </si>
  <si>
    <t>نـــــافـــــــــــــــــــورات</t>
  </si>
  <si>
    <t>استخراجيــة</t>
  </si>
  <si>
    <t>الصناعـــة</t>
  </si>
  <si>
    <t>الماء والكهربـاء</t>
  </si>
  <si>
    <t>الخدمــــــــــات</t>
  </si>
  <si>
    <t>المجمــــــــــوع</t>
  </si>
  <si>
    <t>منـجــــــــــز</t>
  </si>
  <si>
    <t>غيــر منجــــــــــز</t>
  </si>
  <si>
    <t>المجمـــــــــــــوع</t>
  </si>
  <si>
    <t>ابنيــــــة</t>
  </si>
  <si>
    <t>انشـــاءات</t>
  </si>
  <si>
    <t>المجمـــــــوع</t>
  </si>
  <si>
    <t>موزائيك صب موقعـــي</t>
  </si>
  <si>
    <t>مقـــــرنــــــــــــــــــص</t>
  </si>
  <si>
    <t>المــنيـــــــــــــــــــوم</t>
  </si>
  <si>
    <t>بـــــلاســـــتـــــــــــك</t>
  </si>
  <si>
    <t>المـــــجمـــــــــــــــوع</t>
  </si>
  <si>
    <t xml:space="preserve">  ملاحظة : (1) الكميات اعلاه لايمكن جمعها لاختلاف وحدات القياس  (2) لايشمل كميات المواد الانشائية التالفة والضياعات اثناء العمل </t>
  </si>
  <si>
    <t>ثرمستـــــــــــــــون</t>
  </si>
  <si>
    <t>طابوق حجـــــــــري</t>
  </si>
  <si>
    <t>قرميــــــــــــــــــــــد</t>
  </si>
  <si>
    <t xml:space="preserve">المجمـــــــــــــــوع </t>
  </si>
  <si>
    <t>حجــــم كبيـــــــــــــر</t>
  </si>
  <si>
    <t>حجــم متوســـــط</t>
  </si>
  <si>
    <t>حجــــم صغيـــــــــــر</t>
  </si>
  <si>
    <t xml:space="preserve">المجمــــــــــــــــــــــوع </t>
  </si>
  <si>
    <t>اســــــــــــــــــــــــــــود</t>
  </si>
  <si>
    <t>احمــــــــــــــــــــــــــــــــــر</t>
  </si>
  <si>
    <t>المجمـــــــــــــــــــــــــــــــــوع</t>
  </si>
  <si>
    <t>مكســــــــــــــــــــــــر</t>
  </si>
  <si>
    <t xml:space="preserve">المجمــــــــــــــــــــــــــــــوع </t>
  </si>
  <si>
    <t>فنـــــــــــــــــــــــــــــــي</t>
  </si>
  <si>
    <t>عــــــــــــــــــــــــادي</t>
  </si>
  <si>
    <t>بـــــــــــــــــــــــــــــورك</t>
  </si>
  <si>
    <t>المجمـــــــــــــــــــــــــوع</t>
  </si>
  <si>
    <t>المحافظـة</t>
  </si>
  <si>
    <t>مـجاري هوائيـة(تبريد)</t>
  </si>
  <si>
    <t>تـيـــل مــانــع حشـــــــــرات</t>
  </si>
  <si>
    <t>حــصـى خــــــابط(سبيس)</t>
  </si>
  <si>
    <t>مواد اخرى</t>
  </si>
  <si>
    <t>المهندسون الكــلي</t>
  </si>
  <si>
    <t>الفنيــــــــــــــــــون</t>
  </si>
  <si>
    <t>الاداريــــــــــــون</t>
  </si>
  <si>
    <t>عمـــــــــــــــــــــــــال</t>
  </si>
  <si>
    <t>سواق السيــارات</t>
  </si>
  <si>
    <t>حراس وفراشــون</t>
  </si>
  <si>
    <t>مشتغلون اخـــرون</t>
  </si>
  <si>
    <t>المجمــــــــــــــــــوع</t>
  </si>
  <si>
    <t>اخــــــرى</t>
  </si>
  <si>
    <t>جدول  ( 2 )</t>
  </si>
  <si>
    <t>جدول  ( 3)</t>
  </si>
  <si>
    <t>تابع جدول  (10)</t>
  </si>
  <si>
    <t xml:space="preserve">تابع جدول  (10) </t>
  </si>
  <si>
    <t xml:space="preserve">جدول  (11) </t>
  </si>
  <si>
    <t>عقـــــــــــــاري</t>
  </si>
  <si>
    <t>عـــــــــــــــــــادي</t>
  </si>
  <si>
    <t>جمهـــــــــــوري</t>
  </si>
  <si>
    <t>كســـــــر</t>
  </si>
  <si>
    <t>عــــــــــــــــــــــــــــادي</t>
  </si>
  <si>
    <t>اخــــــــــرى</t>
  </si>
  <si>
    <t>المجــــــــــــــــــــــــــــــــــــموع</t>
  </si>
  <si>
    <t>مــــــــــــقــــــــــــــاوم</t>
  </si>
  <si>
    <t>عــــــــــــــــــــــــــــــــــــادي</t>
  </si>
  <si>
    <t>المــــــــــــــــــــــــــــــــجمــــــــــوع</t>
  </si>
  <si>
    <t>ابـــــــــــــــــــيــــــــــــض</t>
  </si>
  <si>
    <t>عـــــــــــــــــــــــــــادي</t>
  </si>
  <si>
    <t>فــرفــــــــــــــــــــوري</t>
  </si>
  <si>
    <t>مــــوزائيـــــــــــــــــك</t>
  </si>
  <si>
    <t>مـــــــرمــــــــــــــــــــر</t>
  </si>
  <si>
    <t>كـــــرانيــــــــــــــــت</t>
  </si>
  <si>
    <t>بــــورسليـــــــــــــــن</t>
  </si>
  <si>
    <t>سيـــــراميــــــــــــــــــك</t>
  </si>
  <si>
    <t>شتايكــــــــــــــــــــــــر</t>
  </si>
  <si>
    <t>كربستــــــــــــــــــون</t>
  </si>
  <si>
    <t>حـــــديــــــــــــــــــــدية</t>
  </si>
  <si>
    <t>اخـــــــــرى</t>
  </si>
  <si>
    <t xml:space="preserve">جينكـــــــــــــــــو   </t>
  </si>
  <si>
    <t>المادة : حديــــــــــد</t>
  </si>
  <si>
    <t>محجــــــــــــر خشب</t>
  </si>
  <si>
    <t>محجـــــــــــــر حديد</t>
  </si>
  <si>
    <t>محجـــــــــــر المنيوم</t>
  </si>
  <si>
    <t>قــــــــير عــــــــــــــادي</t>
  </si>
  <si>
    <t>مقطــــــــــــــــــــــــــــع</t>
  </si>
  <si>
    <t>خـــــــــــــــــــــــــــــام</t>
  </si>
  <si>
    <t>تغليــــــــــــــــــــــــــــــــــف</t>
  </si>
  <si>
    <t xml:space="preserve">المجــــــــــــــــــــــــــــــــموع </t>
  </si>
  <si>
    <t>المــــــجمـــــــــــــــوع</t>
  </si>
  <si>
    <t>الابنيــــــــــــة</t>
  </si>
  <si>
    <t>الانشــــــــــاءات</t>
  </si>
  <si>
    <t>اضـــافة وترميــــم</t>
  </si>
  <si>
    <t>المــــجمـــــــــوع</t>
  </si>
  <si>
    <t>نوع البناء (41) التصانيف من (1-92)</t>
  </si>
  <si>
    <t>نوع البناء</t>
  </si>
  <si>
    <t>الماء والكهربــاء</t>
  </si>
  <si>
    <t>المجمـــــــــوع</t>
  </si>
  <si>
    <t>ابنية صحية اخرى</t>
  </si>
  <si>
    <t>ابنيةثقافية اخرى</t>
  </si>
  <si>
    <t>دوائر حكومية</t>
  </si>
  <si>
    <t>رياض اطفال</t>
  </si>
  <si>
    <t>كراجات السيارات</t>
  </si>
  <si>
    <t>استخراجيــــــــة</t>
  </si>
  <si>
    <t>الماء والكهربـــاء</t>
  </si>
  <si>
    <t>الخدمـــــــــــــات</t>
  </si>
  <si>
    <t>مشاريع كهرباء</t>
  </si>
  <si>
    <t>نوع البناء (42) التصانيف من (101-156)</t>
  </si>
  <si>
    <t xml:space="preserve">جدول  (7) </t>
  </si>
  <si>
    <t xml:space="preserve">نوع الانشاء </t>
  </si>
  <si>
    <t>زراعــــــة</t>
  </si>
  <si>
    <t>استخراجيـــــة</t>
  </si>
  <si>
    <t>الماء والكهرباء</t>
  </si>
  <si>
    <t>الخدمـــــــــــات</t>
  </si>
  <si>
    <t>المجمـــــــــــــــــــوع</t>
  </si>
  <si>
    <t>انشاءات اخرى للنقل</t>
  </si>
  <si>
    <t>تبليط ارصفة شوراع</t>
  </si>
  <si>
    <t>تبليط الشوراع</t>
  </si>
  <si>
    <t xml:space="preserve">جسور سيارات </t>
  </si>
  <si>
    <t>خدمات اخرى</t>
  </si>
  <si>
    <t>شبكات المياه</t>
  </si>
  <si>
    <t>مجاري</t>
  </si>
  <si>
    <t>المادة : تاسيسات كهربائية</t>
  </si>
  <si>
    <t>انابيـــــــب بـــــورى</t>
  </si>
  <si>
    <t>ســـــــــــــــــــــــلك</t>
  </si>
  <si>
    <t xml:space="preserve">المادة : تاسيسات كهربائية </t>
  </si>
  <si>
    <t>المحافظـــة</t>
  </si>
  <si>
    <t xml:space="preserve">جدول  (4) </t>
  </si>
  <si>
    <t>ابـنـيـــــــــــــــة</t>
  </si>
  <si>
    <t>انشـــــــــــــــــــــاءات</t>
  </si>
  <si>
    <t>اضافــة وترميـــــــــــم</t>
  </si>
  <si>
    <t>المـجـمــــــــــــــــــــوع</t>
  </si>
  <si>
    <t>كــلفــــــــــة</t>
  </si>
  <si>
    <t>كــلفــــــــة</t>
  </si>
  <si>
    <t>كـــــلفــــــة</t>
  </si>
  <si>
    <t>كــــلفــــــــــــة</t>
  </si>
  <si>
    <t>قيمة المصاريف  حسب المحافظات في القطاع العام لسنة 2018</t>
  </si>
  <si>
    <t xml:space="preserve">وزارة التجارة </t>
  </si>
  <si>
    <t>وزارة التربية</t>
  </si>
  <si>
    <t>وزارة الثقافة</t>
  </si>
  <si>
    <t>وزارة الزراعة</t>
  </si>
  <si>
    <t>نينوى</t>
  </si>
  <si>
    <t>انبار</t>
  </si>
  <si>
    <t>صلاح الدين</t>
  </si>
  <si>
    <t>عمارات سكنية</t>
  </si>
  <si>
    <t>قناطر</t>
  </si>
  <si>
    <t>نقل والمواصلات</t>
  </si>
  <si>
    <t>سايلوات</t>
  </si>
  <si>
    <t>محطات توليد الطاقة</t>
  </si>
  <si>
    <t>التــــــــــجارة</t>
  </si>
  <si>
    <t>البناء بالحجر</t>
  </si>
  <si>
    <t>اجور</t>
  </si>
  <si>
    <t>مزايا</t>
  </si>
  <si>
    <t>خدمية</t>
  </si>
  <si>
    <t>سلعية</t>
  </si>
  <si>
    <t>تعويضات</t>
  </si>
  <si>
    <t>ضرائب</t>
  </si>
  <si>
    <t>عوارض</t>
  </si>
  <si>
    <t>مجموع المصاريف</t>
  </si>
  <si>
    <t>سويــــــــــج رئيســـــي</t>
  </si>
  <si>
    <t>كيــــــــــــبــــــــــــــلات</t>
  </si>
  <si>
    <t>اســـــــلاك اعمــــدة</t>
  </si>
  <si>
    <t>ســــــــــويــــــــــج</t>
  </si>
  <si>
    <t>بـــــــــــــــــــــــــــلك</t>
  </si>
  <si>
    <t>طــــن</t>
  </si>
  <si>
    <t>المبـــــــــــلغ</t>
  </si>
  <si>
    <t>طابوق</t>
  </si>
  <si>
    <t>رمل</t>
  </si>
  <si>
    <t>حجر</t>
  </si>
  <si>
    <t>حصو</t>
  </si>
  <si>
    <t>جص</t>
  </si>
  <si>
    <t>سمنت</t>
  </si>
  <si>
    <t>كاشي</t>
  </si>
  <si>
    <t>شبايبك</t>
  </si>
  <si>
    <t>حديد</t>
  </si>
  <si>
    <t>ابواب</t>
  </si>
  <si>
    <t>كهربائية</t>
  </si>
  <si>
    <t>صحية</t>
  </si>
  <si>
    <t>اصباغ</t>
  </si>
  <si>
    <t>مجموع المواد الكلي</t>
  </si>
  <si>
    <t>بلوك</t>
  </si>
  <si>
    <t>بصرة</t>
  </si>
  <si>
    <t>بــــــــــــــــــورد</t>
  </si>
  <si>
    <t>بـــــــــــــلك سويـــــــــــــــج</t>
  </si>
  <si>
    <t>سيـــــــــــــركت بــــريـــــــــكر</t>
  </si>
  <si>
    <t>جينـــــــــــــــج اوفـــــــر</t>
  </si>
  <si>
    <t>ساحبـــــــــــات هــــواء</t>
  </si>
  <si>
    <t>مـــــــــراوح هــواء</t>
  </si>
  <si>
    <t>مــــــــــحـــــــــــــــــولات</t>
  </si>
  <si>
    <t>اعـــمـــدة ضغط واطـــــــــــىء</t>
  </si>
  <si>
    <t>اعمـــدة ضغط عـــــالي</t>
  </si>
  <si>
    <t>مضخــــــــــات مــــاء</t>
  </si>
  <si>
    <t>انـــارة بانواعــها</t>
  </si>
  <si>
    <t>اخـــرى</t>
  </si>
  <si>
    <t xml:space="preserve">                                                  </t>
  </si>
  <si>
    <t xml:space="preserve">                                   </t>
  </si>
  <si>
    <t>الانبار</t>
  </si>
  <si>
    <t>النجف</t>
  </si>
  <si>
    <t>القادسية</t>
  </si>
  <si>
    <t>تابع جدول  (9)</t>
  </si>
  <si>
    <t>تابع  جدول  (9)</t>
  </si>
  <si>
    <t xml:space="preserve">تابع جدول  (9) </t>
  </si>
  <si>
    <t>تابع  جدول (9)</t>
  </si>
  <si>
    <t>تابع جدول (9)</t>
  </si>
  <si>
    <t xml:space="preserve">جدول  (12) </t>
  </si>
  <si>
    <t>عدد وكلفة المشاريع المنجزة وغير المنجزة في القطاع العام حسب الوزارات والجهات غير الرتبطة بوزارة لسنة 2019</t>
  </si>
  <si>
    <t>عدد وكلفة مشاريع الابنية والانشاءات المنجزة وغير المنجزة في القطاع العام حسب المحافظات لسنة 2019</t>
  </si>
  <si>
    <t>عدد وكلفة المشاريع المنجزة وغير المنجزة في القطاع العام حسب المحافظات لسنة 2019</t>
  </si>
  <si>
    <t>عدد وكلفة الابنية في القطاع العام  حسب الانشطة ونوع البناء لسنة 2019</t>
  </si>
  <si>
    <t>عدد وكلفة الانشاءات في القطاع العام حسب الانشطة ونوع الانشاء لسنة 2019</t>
  </si>
  <si>
    <t>عدد وكلفة الابنية والانشاءات ( اضافة وترميم ) في القطاع العام حسب الانشطة ونوع البناء اوالانشاء لسنة 2019</t>
  </si>
  <si>
    <t>خلاصة بقيمة الكميات والمواد الانشائية المستخدمة والمصروفة فعلا في مشاريع القطاع العام لسنة 2019</t>
  </si>
  <si>
    <t xml:space="preserve">كمية وقيمة المواد الانشائية المستخدمة في البناء حسب المحافظات في القطاع العام لسنة 2019   </t>
  </si>
  <si>
    <t>كمية وقيمة المواد الانشائية المستخدمة في البناء حسب المحافظات في القطاع العام لسنة2019</t>
  </si>
  <si>
    <t>كمية وقيمة المواد الانشائية المستخدمة في البناء حسب المحافظات في القطاع العام لسنة 2019</t>
  </si>
  <si>
    <t xml:space="preserve">كمية وقيمة المواد الانشائية المستخدمة في البناء حسب المحافظات في القطاع العام لسنة 2019 </t>
  </si>
  <si>
    <t xml:space="preserve">معدل عدد العاملين والاجور المدفوعة لهم حسب الاختصاص والمحافظة في القطاع العام لسنة 2019 </t>
  </si>
  <si>
    <t xml:space="preserve">معدل عدد العاملين والاجور المدفوعة لهم حسب الاختصاص والمحافظة في القطاع العام  لسنة 2019 </t>
  </si>
  <si>
    <t>معدل عدد العاملين والاجور المدفوعة لهم حسب التخصص والجنس في القطاع العام لسنة 2019</t>
  </si>
  <si>
    <t>المزايا المدفوعة للعاملين حسب المحافظات في القطاع العام لسنة 2019</t>
  </si>
  <si>
    <t>الكلفة الكلية المصروفة وعوائد المقاولين لتنفيذ مشاريع الابنية والانشاءات حسب المحافظات في القطاع العام لسنة 2019</t>
  </si>
  <si>
    <t xml:space="preserve">قيمة المصاريف  حسب المحافظات في القطاع العام لسنة 2019   </t>
  </si>
  <si>
    <t>قيمة المصاريف  حسب المحافظات في القطاع العام لسنة 2019</t>
  </si>
  <si>
    <t>وزارة الشباب والرياضة</t>
  </si>
  <si>
    <t>وزارة الصناعة والمعادن</t>
  </si>
  <si>
    <t>وزارة العلوم والتكنلوجيا</t>
  </si>
  <si>
    <t>وزارة المالية</t>
  </si>
  <si>
    <t>ابنية صناعية اخرى</t>
  </si>
  <si>
    <t>اسواق ودكاكين</t>
  </si>
  <si>
    <t>المنظمة,الاتحاد,النقابا)</t>
  </si>
  <si>
    <t>حقول دواجن</t>
  </si>
  <si>
    <t>دور استراحة</t>
  </si>
  <si>
    <t>قاعات (متعدد الاغراض)</t>
  </si>
  <si>
    <t>كليات</t>
  </si>
  <si>
    <t>زراعــــــــــــة</t>
  </si>
  <si>
    <t>زراعــــــــــــــة</t>
  </si>
  <si>
    <t>استخراجيــــــــــــة</t>
  </si>
  <si>
    <t>متنزهات</t>
  </si>
  <si>
    <t>مخازن زراعية</t>
  </si>
  <si>
    <t>مختبرات</t>
  </si>
  <si>
    <t>مخيمات</t>
  </si>
  <si>
    <t>مدارس ابتدائية</t>
  </si>
  <si>
    <t>مدارس متوسطة وثانويا</t>
  </si>
  <si>
    <t>مدارس مهنية</t>
  </si>
  <si>
    <t>مراكز الشرطة</t>
  </si>
  <si>
    <t>مراكز تدريب</t>
  </si>
  <si>
    <t>مراكز صحية</t>
  </si>
  <si>
    <t>مراكز للتجارب والبحوث</t>
  </si>
  <si>
    <t>مساجد وابنية دينية</t>
  </si>
  <si>
    <t>مستوصفات</t>
  </si>
  <si>
    <t>مشاريع ماء</t>
  </si>
  <si>
    <t>نوادي ومراكز وملاعب</t>
  </si>
  <si>
    <t>استصلاح الاراضي</t>
  </si>
  <si>
    <t>ري وقنوات</t>
  </si>
  <si>
    <t>زراعية اخرى</t>
  </si>
  <si>
    <t>سدود ترابية</t>
  </si>
  <si>
    <t>محطات ضخ</t>
  </si>
  <si>
    <t>مراصد فلكية</t>
  </si>
  <si>
    <t>نواظم</t>
  </si>
  <si>
    <t>مستوصف ومحجر بيطري</t>
  </si>
  <si>
    <t>مطابع</t>
  </si>
  <si>
    <t xml:space="preserve">                  عدد المشاريع المتوقفة وعدم المباشرة في القطاع العام  حسب المحافظات لعام 2019</t>
  </si>
  <si>
    <t>متوقف</t>
  </si>
  <si>
    <t>عدم مباشرة</t>
  </si>
  <si>
    <t>المـــجمـــــــــــــــــوع</t>
  </si>
  <si>
    <t>خشــــبيـــــــــــــــــة</t>
  </si>
  <si>
    <t>المــــــــــــــــجمـــــــــــــــــــــــــــــــــــوع</t>
  </si>
  <si>
    <t xml:space="preserve">كتــــــــــــل خرسانيــــــــــة </t>
  </si>
  <si>
    <t>مجموع المواد الانشائية الاخرى</t>
  </si>
  <si>
    <t>مهندس مدني_ذكور</t>
  </si>
  <si>
    <t>مهندس مدني_اناث</t>
  </si>
  <si>
    <t>مهندس كهرباء_ذكور</t>
  </si>
  <si>
    <t>مهندس معماري_ذكور</t>
  </si>
  <si>
    <t>مهندسون اخرون_ذكور</t>
  </si>
  <si>
    <t>مهندسون اخرون_اناث</t>
  </si>
  <si>
    <t>الفنيون من غيرمهندسين _ذكور</t>
  </si>
  <si>
    <t>الفنيون من غيرمهندسين _اناث</t>
  </si>
  <si>
    <t>اداريون ذكور</t>
  </si>
  <si>
    <t>اداريون اناث</t>
  </si>
  <si>
    <t>عمال ماهرين ذكور</t>
  </si>
  <si>
    <t>عمال ماهرين اناث</t>
  </si>
  <si>
    <t>عمال نصف ماهرين ذكور</t>
  </si>
  <si>
    <t>عمال غير ماهرين ذكور</t>
  </si>
  <si>
    <t>سواق السيارات ذكور</t>
  </si>
  <si>
    <t>سواق ومشغلي المكائن والالات ذكور</t>
  </si>
  <si>
    <t>حراس وفراشون ذكور</t>
  </si>
  <si>
    <t>حراس وفراشون اناث</t>
  </si>
  <si>
    <t>مشتغلون اخرون ذكور</t>
  </si>
  <si>
    <t>مشتغلون اخرون اناث</t>
  </si>
  <si>
    <t>بدائل الطابوق</t>
  </si>
  <si>
    <t>مواد انشائية اخرى</t>
  </si>
  <si>
    <t>مجموع ثلني</t>
  </si>
  <si>
    <t>المـــجمـــــــــــــــــــــــوع</t>
  </si>
  <si>
    <t>اخـــــــــــرى</t>
  </si>
  <si>
    <t>المــــــــــجــــمــــــــــــــــــــــــــــــــــــــــــــــــــــــوع</t>
  </si>
  <si>
    <t xml:space="preserve">جدول  (5) </t>
  </si>
  <si>
    <t xml:space="preserve">جدول (6) </t>
  </si>
  <si>
    <t xml:space="preserve">تابع جدول  (6) </t>
  </si>
  <si>
    <t xml:space="preserve">جدول  (8) </t>
  </si>
  <si>
    <t>جدول ( 9)</t>
  </si>
  <si>
    <t>جدول  (10)</t>
  </si>
  <si>
    <t xml:space="preserve">تابع جدول (10)  </t>
  </si>
  <si>
    <t>تابع  جدول  (10)</t>
  </si>
  <si>
    <t>تابع  جدول (10)</t>
  </si>
  <si>
    <t xml:space="preserve">تابع جدول ( 10) </t>
  </si>
  <si>
    <t>اخــــــــــــــرى</t>
  </si>
  <si>
    <t>اقفـــــــــــال انــــــــــــــابيب</t>
  </si>
  <si>
    <t>بـــــــــــــانـــيــــــــــــو</t>
  </si>
  <si>
    <t>حــمـــــــام كـــامــــــــــــل</t>
  </si>
  <si>
    <t>شـــــــــــــــــــــــــــــــاور</t>
  </si>
  <si>
    <t>ســـــــــــنــــــــــــــــــك</t>
  </si>
  <si>
    <t xml:space="preserve">تابع جدول  (11) </t>
  </si>
  <si>
    <t xml:space="preserve">جدول  (13) </t>
  </si>
  <si>
    <t xml:space="preserve">جدول  (14_أ) </t>
  </si>
  <si>
    <t xml:space="preserve"> جدول  (14_ب) </t>
  </si>
  <si>
    <t xml:space="preserve"> جدول  (14-جـ) </t>
  </si>
  <si>
    <t xml:space="preserve">جدول (15)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</si>
</sst>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##0"/>
    <numFmt numFmtId="173" formatCode="[$-801]dd\ mmmm\,\ yyyy"/>
    <numFmt numFmtId="174" formatCode="[$-801]hh:mm:ss\ AM/PM"/>
    <numFmt numFmtId="175" formatCode="0.000000"/>
    <numFmt numFmtId="176" formatCode="#,##0.0"/>
    <numFmt numFmtId="177" formatCode="#,##0.000"/>
    <numFmt numFmtId="178" formatCode="0.0"/>
    <numFmt numFmtId="179" formatCode="0;[Red]0"/>
    <numFmt numFmtId="180" formatCode="_-* #,##0.0_-;_-* #,##0.0\-;_-* &quot;-&quot;??_-;_-@_-"/>
    <numFmt numFmtId="181" formatCode="_-* #,##0_-;_-* #,##0\-;_-* &quot;-&quot;??_-;_-@_-"/>
  </numFmts>
  <fonts count="8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0" fontId="7" fillId="33" borderId="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3" fontId="11" fillId="34" borderId="0" xfId="0" applyNumberFormat="1" applyFont="1" applyFill="1" applyBorder="1" applyAlignment="1">
      <alignment vertical="center" wrapText="1"/>
    </xf>
    <xf numFmtId="3" fontId="11" fillId="35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1" fillId="4" borderId="0" xfId="61" applyFont="1" applyFill="1" applyBorder="1" applyAlignment="1">
      <alignment horizontal="right" vertical="center" wrapText="1"/>
      <protection/>
    </xf>
    <xf numFmtId="3" fontId="11" fillId="4" borderId="0" xfId="7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3" fontId="11" fillId="35" borderId="10" xfId="0" applyNumberFormat="1" applyFont="1" applyFill="1" applyBorder="1" applyAlignment="1">
      <alignment vertical="center" wrapText="1"/>
    </xf>
    <xf numFmtId="3" fontId="11" fillId="35" borderId="11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/>
    </xf>
    <xf numFmtId="3" fontId="11" fillId="4" borderId="0" xfId="62" applyNumberFormat="1" applyFont="1" applyFill="1" applyBorder="1" applyAlignment="1">
      <alignment vertical="center"/>
      <protection/>
    </xf>
    <xf numFmtId="3" fontId="11" fillId="4" borderId="10" xfId="62" applyNumberFormat="1" applyFont="1" applyFill="1" applyBorder="1" applyAlignment="1">
      <alignment vertical="center"/>
      <protection/>
    </xf>
    <xf numFmtId="179" fontId="6" fillId="0" borderId="0" xfId="0" applyNumberFormat="1" applyFont="1" applyFill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3" fontId="11" fillId="0" borderId="0" xfId="68" applyNumberFormat="1" applyFont="1" applyFill="1" applyBorder="1" applyAlignment="1">
      <alignment horizontal="right" vertical="center"/>
      <protection/>
    </xf>
    <xf numFmtId="3" fontId="11" fillId="0" borderId="0" xfId="68" applyNumberFormat="1" applyFont="1" applyFill="1" applyBorder="1" applyAlignment="1">
      <alignment vertical="center"/>
      <protection/>
    </xf>
    <xf numFmtId="0" fontId="64" fillId="0" borderId="0" xfId="0" applyFont="1" applyAlignment="1">
      <alignment/>
    </xf>
    <xf numFmtId="0" fontId="11" fillId="4" borderId="0" xfId="70" applyNumberFormat="1" applyFont="1" applyFill="1" applyBorder="1" applyAlignment="1">
      <alignment horizontal="right" vertical="center"/>
      <protection/>
    </xf>
    <xf numFmtId="0" fontId="65" fillId="10" borderId="0" xfId="0" applyNumberFormat="1" applyFont="1" applyFill="1" applyBorder="1" applyAlignment="1">
      <alignment horizontal="right" vertical="center"/>
    </xf>
    <xf numFmtId="0" fontId="66" fillId="36" borderId="0" xfId="0" applyFont="1" applyFill="1" applyAlignment="1">
      <alignment wrapText="1" readingOrder="2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35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3" fillId="0" borderId="0" xfId="63" applyFont="1" applyBorder="1" applyAlignment="1">
      <alignment horizontal="right" vertical="center" wrapText="1" readingOrder="2"/>
      <protection/>
    </xf>
    <xf numFmtId="172" fontId="3" fillId="0" borderId="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11" fillId="0" borderId="0" xfId="69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10" fillId="0" borderId="0" xfId="69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4" fontId="11" fillId="0" borderId="0" xfId="68" applyNumberFormat="1" applyFont="1" applyFill="1" applyBorder="1" applyAlignment="1">
      <alignment horizontal="right" vertical="center"/>
      <protection/>
    </xf>
    <xf numFmtId="4" fontId="11" fillId="4" borderId="12" xfId="68" applyNumberFormat="1" applyFont="1" applyFill="1" applyBorder="1" applyAlignment="1">
      <alignment vertical="center"/>
      <protection/>
    </xf>
    <xf numFmtId="176" fontId="11" fillId="4" borderId="12" xfId="68" applyNumberFormat="1" applyFont="1" applyFill="1" applyBorder="1" applyAlignment="1">
      <alignment vertical="center"/>
      <protection/>
    </xf>
    <xf numFmtId="3" fontId="11" fillId="4" borderId="12" xfId="68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 wrapText="1"/>
      <protection/>
    </xf>
    <xf numFmtId="0" fontId="11" fillId="0" borderId="0" xfId="70" applyNumberFormat="1" applyFont="1" applyFill="1" applyBorder="1" applyAlignment="1">
      <alignment horizontal="right" vertical="center"/>
      <protection/>
    </xf>
    <xf numFmtId="3" fontId="11" fillId="0" borderId="0" xfId="70" applyNumberFormat="1" applyFont="1" applyFill="1" applyBorder="1" applyAlignment="1">
      <alignment horizontal="right" vertical="center"/>
      <protection/>
    </xf>
    <xf numFmtId="0" fontId="65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3" fillId="0" borderId="0" xfId="6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9" fillId="0" borderId="0" xfId="0" applyFont="1" applyFill="1" applyBorder="1" applyAlignment="1">
      <alignment horizontal="left"/>
    </xf>
    <xf numFmtId="3" fontId="11" fillId="4" borderId="0" xfId="63" applyNumberFormat="1" applyFont="1" applyFill="1" applyBorder="1" applyAlignment="1">
      <alignment vertical="center" wrapText="1"/>
      <protection/>
    </xf>
    <xf numFmtId="3" fontId="11" fillId="10" borderId="0" xfId="63" applyNumberFormat="1" applyFont="1" applyFill="1" applyBorder="1" applyAlignment="1">
      <alignment vertical="center" wrapText="1"/>
      <protection/>
    </xf>
    <xf numFmtId="3" fontId="11" fillId="4" borderId="0" xfId="64" applyNumberFormat="1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3" fontId="4" fillId="0" borderId="0" xfId="67" applyNumberFormat="1" applyFont="1" applyFill="1" applyBorder="1" applyAlignment="1">
      <alignment horizontal="right" vertical="center"/>
      <protection/>
    </xf>
    <xf numFmtId="3" fontId="11" fillId="0" borderId="0" xfId="67" applyNumberFormat="1" applyFont="1" applyFill="1" applyBorder="1" applyAlignment="1">
      <alignment horizontal="right" vertical="center"/>
      <protection/>
    </xf>
    <xf numFmtId="0" fontId="72" fillId="0" borderId="0" xfId="0" applyFont="1" applyAlignment="1">
      <alignment/>
    </xf>
    <xf numFmtId="3" fontId="11" fillId="35" borderId="0" xfId="42" applyNumberFormat="1" applyFont="1" applyFill="1" applyBorder="1" applyAlignment="1">
      <alignment vertical="center" wrapText="1"/>
    </xf>
    <xf numFmtId="3" fontId="11" fillId="34" borderId="0" xfId="42" applyNumberFormat="1" applyFont="1" applyFill="1" applyBorder="1" applyAlignment="1">
      <alignment vertical="center" wrapText="1"/>
    </xf>
    <xf numFmtId="3" fontId="11" fillId="4" borderId="10" xfId="68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11" fillId="4" borderId="10" xfId="67" applyNumberFormat="1" applyFont="1" applyFill="1" applyBorder="1" applyAlignment="1">
      <alignment vertical="center"/>
      <protection/>
    </xf>
    <xf numFmtId="0" fontId="11" fillId="35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3" fontId="11" fillId="4" borderId="10" xfId="69" applyNumberFormat="1" applyFont="1" applyFill="1" applyBorder="1" applyAlignment="1">
      <alignment vertical="center"/>
      <protection/>
    </xf>
    <xf numFmtId="3" fontId="10" fillId="0" borderId="0" xfId="69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vertical="center" wrapText="1"/>
    </xf>
    <xf numFmtId="3" fontId="11" fillId="4" borderId="0" xfId="70" applyNumberFormat="1" applyFont="1" applyFill="1" applyBorder="1" applyAlignment="1">
      <alignment vertical="center"/>
      <protection/>
    </xf>
    <xf numFmtId="3" fontId="11" fillId="10" borderId="0" xfId="70" applyNumberFormat="1" applyFont="1" applyFill="1" applyBorder="1" applyAlignment="1">
      <alignment vertical="center"/>
      <protection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Border="1" applyAlignment="1">
      <alignment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10" borderId="0" xfId="65" applyNumberFormat="1" applyFont="1" applyFill="1" applyBorder="1" applyAlignment="1">
      <alignment vertical="center"/>
      <protection/>
    </xf>
    <xf numFmtId="0" fontId="68" fillId="4" borderId="10" xfId="0" applyFont="1" applyFill="1" applyBorder="1" applyAlignment="1">
      <alignment horizontal="center" vertical="center" wrapText="1"/>
    </xf>
    <xf numFmtId="3" fontId="11" fillId="4" borderId="0" xfId="65" applyNumberFormat="1" applyFont="1" applyFill="1" applyBorder="1" applyAlignment="1">
      <alignment vertical="center"/>
      <protection/>
    </xf>
    <xf numFmtId="0" fontId="6" fillId="34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9" fillId="10" borderId="0" xfId="0" applyFont="1" applyFill="1" applyBorder="1" applyAlignment="1">
      <alignment horizontal="right" vertical="center"/>
    </xf>
    <xf numFmtId="0" fontId="69" fillId="10" borderId="0" xfId="0" applyFont="1" applyFill="1" applyBorder="1" applyAlignment="1">
      <alignment horizontal="center" vertical="center"/>
    </xf>
    <xf numFmtId="0" fontId="71" fillId="4" borderId="0" xfId="58" applyFont="1" applyFill="1" applyBorder="1" applyAlignment="1">
      <alignment vertical="center" wrapText="1"/>
      <protection/>
    </xf>
    <xf numFmtId="0" fontId="71" fillId="10" borderId="13" xfId="58" applyFont="1" applyFill="1" applyBorder="1" applyAlignment="1">
      <alignment vertical="center" wrapText="1"/>
      <protection/>
    </xf>
    <xf numFmtId="0" fontId="71" fillId="10" borderId="13" xfId="58" applyFont="1" applyFill="1" applyBorder="1" applyAlignment="1">
      <alignment horizontal="right" vertical="center"/>
      <protection/>
    </xf>
    <xf numFmtId="0" fontId="71" fillId="4" borderId="0" xfId="58" applyFont="1" applyFill="1" applyBorder="1" applyAlignment="1">
      <alignment/>
      <protection/>
    </xf>
    <xf numFmtId="0" fontId="6" fillId="35" borderId="0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/>
    </xf>
    <xf numFmtId="0" fontId="73" fillId="4" borderId="0" xfId="0" applyFont="1" applyFill="1" applyAlignment="1">
      <alignment/>
    </xf>
    <xf numFmtId="3" fontId="10" fillId="4" borderId="0" xfId="63" applyNumberFormat="1" applyFont="1" applyFill="1" applyBorder="1" applyAlignment="1">
      <alignment horizontal="right" vertical="center" wrapText="1"/>
      <protection/>
    </xf>
    <xf numFmtId="3" fontId="10" fillId="10" borderId="0" xfId="63" applyNumberFormat="1" applyFont="1" applyFill="1" applyBorder="1" applyAlignment="1">
      <alignment horizontal="right" vertical="center" wrapText="1"/>
      <protection/>
    </xf>
    <xf numFmtId="0" fontId="10" fillId="10" borderId="13" xfId="61" applyFont="1" applyFill="1" applyBorder="1" applyAlignment="1">
      <alignment horizontal="right" vertical="center" wrapText="1"/>
      <protection/>
    </xf>
    <xf numFmtId="0" fontId="10" fillId="10" borderId="13" xfId="62" applyFont="1" applyFill="1" applyBorder="1" applyAlignment="1">
      <alignment horizontal="right" vertical="center" wrapText="1"/>
      <protection/>
    </xf>
    <xf numFmtId="0" fontId="10" fillId="35" borderId="10" xfId="0" applyFont="1" applyFill="1" applyBorder="1" applyAlignment="1">
      <alignment horizontal="right" vertical="center" wrapText="1"/>
    </xf>
    <xf numFmtId="0" fontId="10" fillId="10" borderId="13" xfId="64" applyFont="1" applyFill="1" applyBorder="1" applyAlignment="1">
      <alignment vertical="center" wrapText="1"/>
      <protection/>
    </xf>
    <xf numFmtId="0" fontId="71" fillId="4" borderId="0" xfId="0" applyFont="1" applyFill="1" applyAlignment="1">
      <alignment/>
    </xf>
    <xf numFmtId="0" fontId="71" fillId="10" borderId="13" xfId="0" applyFont="1" applyFill="1" applyBorder="1" applyAlignment="1">
      <alignment horizontal="right" vertical="center"/>
    </xf>
    <xf numFmtId="0" fontId="74" fillId="0" borderId="0" xfId="0" applyFont="1" applyAlignment="1">
      <alignment/>
    </xf>
    <xf numFmtId="3" fontId="10" fillId="10" borderId="0" xfId="69" applyNumberFormat="1" applyFont="1" applyFill="1" applyBorder="1" applyAlignment="1">
      <alignment vertical="center"/>
      <protection/>
    </xf>
    <xf numFmtId="0" fontId="10" fillId="35" borderId="0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right" vertical="center" wrapText="1"/>
    </xf>
    <xf numFmtId="3" fontId="10" fillId="4" borderId="10" xfId="69" applyNumberFormat="1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0" fontId="8" fillId="35" borderId="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68" fillId="4" borderId="14" xfId="0" applyFont="1" applyFill="1" applyBorder="1" applyAlignment="1">
      <alignment horizontal="center" vertical="center" wrapText="1"/>
    </xf>
    <xf numFmtId="0" fontId="68" fillId="4" borderId="0" xfId="0" applyFont="1" applyFill="1" applyBorder="1" applyAlignment="1">
      <alignment horizontal="center" vertical="center" wrapText="1"/>
    </xf>
    <xf numFmtId="0" fontId="68" fillId="10" borderId="0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left"/>
    </xf>
    <xf numFmtId="0" fontId="10" fillId="10" borderId="13" xfId="62" applyFont="1" applyFill="1" applyBorder="1" applyAlignment="1">
      <alignment horizontal="center" vertical="center" wrapText="1"/>
      <protection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vertical="center" wrapText="1"/>
    </xf>
    <xf numFmtId="179" fontId="6" fillId="3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/>
    </xf>
    <xf numFmtId="3" fontId="11" fillId="35" borderId="14" xfId="0" applyNumberFormat="1" applyFont="1" applyFill="1" applyBorder="1" applyAlignment="1">
      <alignment vertical="center" wrapText="1"/>
    </xf>
    <xf numFmtId="0" fontId="69" fillId="4" borderId="0" xfId="0" applyFont="1" applyFill="1" applyBorder="1" applyAlignment="1">
      <alignment/>
    </xf>
    <xf numFmtId="0" fontId="71" fillId="4" borderId="0" xfId="0" applyFont="1" applyFill="1" applyBorder="1" applyAlignment="1">
      <alignment/>
    </xf>
    <xf numFmtId="0" fontId="10" fillId="10" borderId="13" xfId="66" applyFont="1" applyFill="1" applyBorder="1" applyAlignment="1">
      <alignment horizontal="center" vertical="center" wrapText="1"/>
      <protection/>
    </xf>
    <xf numFmtId="0" fontId="10" fillId="10" borderId="13" xfId="69" applyFont="1" applyFill="1" applyBorder="1" applyAlignment="1">
      <alignment horizontal="center" vertical="center" wrapText="1"/>
      <protection/>
    </xf>
    <xf numFmtId="0" fontId="10" fillId="35" borderId="12" xfId="0" applyFont="1" applyFill="1" applyBorder="1" applyAlignment="1">
      <alignment vertical="center" wrapText="1"/>
    </xf>
    <xf numFmtId="3" fontId="10" fillId="10" borderId="13" xfId="69" applyNumberFormat="1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71" fillId="10" borderId="0" xfId="0" applyFont="1" applyFill="1" applyBorder="1" applyAlignment="1">
      <alignment horizontal="center" vertical="center"/>
    </xf>
    <xf numFmtId="0" fontId="71" fillId="10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center" vertical="top" wrapText="1"/>
    </xf>
    <xf numFmtId="0" fontId="71" fillId="4" borderId="0" xfId="58" applyFont="1" applyFill="1" applyBorder="1" applyAlignment="1">
      <alignment horizontal="center"/>
      <protection/>
    </xf>
    <xf numFmtId="0" fontId="69" fillId="10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3" fontId="11" fillId="4" borderId="0" xfId="64" applyNumberFormat="1" applyFont="1" applyFill="1" applyBorder="1" applyAlignment="1">
      <alignment horizontal="right" vertical="center" wrapText="1"/>
      <protection/>
    </xf>
    <xf numFmtId="3" fontId="11" fillId="10" borderId="0" xfId="64" applyNumberFormat="1" applyFont="1" applyFill="1" applyBorder="1" applyAlignment="1">
      <alignment horizontal="right" vertical="center" wrapText="1"/>
      <protection/>
    </xf>
    <xf numFmtId="0" fontId="11" fillId="10" borderId="0" xfId="61" applyFont="1" applyFill="1" applyBorder="1" applyAlignment="1">
      <alignment horizontal="right" vertical="center" wrapText="1"/>
      <protection/>
    </xf>
    <xf numFmtId="3" fontId="11" fillId="10" borderId="0" xfId="69" applyNumberFormat="1" applyFont="1" applyFill="1" applyBorder="1" applyAlignment="1">
      <alignment vertical="center"/>
      <protection/>
    </xf>
    <xf numFmtId="3" fontId="4" fillId="10" borderId="0" xfId="69" applyNumberFormat="1" applyFont="1" applyFill="1" applyBorder="1" applyAlignment="1">
      <alignment vertical="center"/>
      <protection/>
    </xf>
    <xf numFmtId="0" fontId="4" fillId="35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3" fontId="4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10" fillId="0" borderId="0" xfId="69" applyNumberFormat="1" applyFont="1" applyFill="1" applyBorder="1" applyAlignment="1">
      <alignment horizontal="center" vertical="center"/>
      <protection/>
    </xf>
    <xf numFmtId="3" fontId="4" fillId="10" borderId="0" xfId="69" applyNumberFormat="1" applyFont="1" applyFill="1" applyBorder="1" applyAlignment="1">
      <alignment horizontal="right" vertical="top"/>
      <protection/>
    </xf>
    <xf numFmtId="3" fontId="4" fillId="4" borderId="10" xfId="69" applyNumberFormat="1" applyFont="1" applyFill="1" applyBorder="1" applyAlignment="1">
      <alignment horizontal="right" vertical="center"/>
      <protection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71" fillId="10" borderId="13" xfId="0" applyFont="1" applyFill="1" applyBorder="1" applyAlignment="1">
      <alignment vertical="top"/>
    </xf>
    <xf numFmtId="3" fontId="11" fillId="35" borderId="15" xfId="0" applyNumberFormat="1" applyFont="1" applyFill="1" applyBorder="1" applyAlignment="1">
      <alignment vertical="center" wrapText="1"/>
    </xf>
    <xf numFmtId="0" fontId="71" fillId="10" borderId="13" xfId="0" applyFont="1" applyFill="1" applyBorder="1" applyAlignment="1">
      <alignment vertical="center"/>
    </xf>
    <xf numFmtId="3" fontId="4" fillId="10" borderId="13" xfId="69" applyNumberFormat="1" applyFont="1" applyFill="1" applyBorder="1" applyAlignment="1">
      <alignment vertical="center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3" fontId="10" fillId="34" borderId="13" xfId="0" applyNumberFormat="1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right"/>
    </xf>
    <xf numFmtId="3" fontId="75" fillId="10" borderId="0" xfId="0" applyNumberFormat="1" applyFont="1" applyFill="1" applyAlignment="1">
      <alignment vertical="center" wrapText="1" readingOrder="2"/>
    </xf>
    <xf numFmtId="3" fontId="11" fillId="4" borderId="10" xfId="64" applyNumberFormat="1" applyFont="1" applyFill="1" applyBorder="1" applyAlignment="1">
      <alignment vertical="center" wrapText="1"/>
      <protection/>
    </xf>
    <xf numFmtId="3" fontId="4" fillId="0" borderId="0" xfId="64" applyNumberFormat="1" applyFont="1" applyFill="1" applyBorder="1" applyAlignment="1">
      <alignment horizontal="right" vertical="center" wrapText="1"/>
      <protection/>
    </xf>
    <xf numFmtId="3" fontId="11" fillId="0" borderId="0" xfId="64" applyNumberFormat="1" applyFont="1" applyFill="1" applyBorder="1" applyAlignment="1">
      <alignment vertical="center" wrapText="1"/>
      <protection/>
    </xf>
    <xf numFmtId="3" fontId="75" fillId="4" borderId="0" xfId="0" applyNumberFormat="1" applyFont="1" applyFill="1" applyAlignment="1">
      <alignment vertical="center" wrapText="1" readingOrder="2"/>
    </xf>
    <xf numFmtId="0" fontId="12" fillId="0" borderId="0" xfId="64" applyFont="1" applyFill="1" applyBorder="1" applyAlignment="1">
      <alignment horizontal="right" vertical="center" wrapText="1"/>
      <protection/>
    </xf>
    <xf numFmtId="3" fontId="12" fillId="0" borderId="0" xfId="64" applyNumberFormat="1" applyFont="1" applyBorder="1" applyAlignment="1">
      <alignment vertical="center" wrapText="1"/>
      <protection/>
    </xf>
    <xf numFmtId="3" fontId="12" fillId="0" borderId="0" xfId="64" applyNumberFormat="1" applyFont="1" applyBorder="1" applyAlignment="1">
      <alignment vertical="center"/>
      <protection/>
    </xf>
    <xf numFmtId="0" fontId="13" fillId="4" borderId="0" xfId="63" applyFont="1" applyFill="1" applyBorder="1" applyAlignment="1">
      <alignment vertical="center" wrapText="1"/>
      <protection/>
    </xf>
    <xf numFmtId="0" fontId="6" fillId="10" borderId="13" xfId="63" applyFont="1" applyFill="1" applyBorder="1" applyAlignment="1">
      <alignment horizontal="right" vertical="center"/>
      <protection/>
    </xf>
    <xf numFmtId="0" fontId="11" fillId="4" borderId="0" xfId="64" applyFont="1" applyFill="1" applyBorder="1" applyAlignment="1">
      <alignment horizontal="right" vertical="center" wrapText="1"/>
      <protection/>
    </xf>
    <xf numFmtId="3" fontId="11" fillId="10" borderId="0" xfId="64" applyNumberFormat="1" applyFont="1" applyFill="1" applyBorder="1" applyAlignment="1">
      <alignment vertical="center" wrapText="1"/>
      <protection/>
    </xf>
    <xf numFmtId="0" fontId="11" fillId="10" borderId="10" xfId="63" applyFont="1" applyFill="1" applyBorder="1" applyAlignment="1">
      <alignment horizontal="right" vertical="center" wrapText="1"/>
      <protection/>
    </xf>
    <xf numFmtId="3" fontId="11" fillId="10" borderId="10" xfId="63" applyNumberFormat="1" applyFont="1" applyFill="1" applyBorder="1" applyAlignment="1">
      <alignment vertical="center" wrapText="1"/>
      <protection/>
    </xf>
    <xf numFmtId="0" fontId="76" fillId="0" borderId="0" xfId="0" applyFont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62" fillId="0" borderId="14" xfId="0" applyFont="1" applyBorder="1" applyAlignment="1">
      <alignment/>
    </xf>
    <xf numFmtId="0" fontId="71" fillId="4" borderId="0" xfId="58" applyFont="1" applyFill="1" applyBorder="1" applyAlignment="1">
      <alignment horizontal="center"/>
      <protection/>
    </xf>
    <xf numFmtId="0" fontId="71" fillId="10" borderId="0" xfId="0" applyFont="1" applyFill="1" applyAlignment="1">
      <alignment/>
    </xf>
    <xf numFmtId="0" fontId="62" fillId="10" borderId="0" xfId="0" applyFont="1" applyFill="1" applyAlignment="1">
      <alignment/>
    </xf>
    <xf numFmtId="0" fontId="62" fillId="4" borderId="0" xfId="0" applyFont="1" applyFill="1" applyAlignment="1">
      <alignment/>
    </xf>
    <xf numFmtId="3" fontId="62" fillId="10" borderId="0" xfId="0" applyNumberFormat="1" applyFont="1" applyFill="1" applyAlignment="1">
      <alignment/>
    </xf>
    <xf numFmtId="0" fontId="71" fillId="4" borderId="13" xfId="0" applyFont="1" applyFill="1" applyBorder="1" applyAlignment="1">
      <alignment/>
    </xf>
    <xf numFmtId="3" fontId="11" fillId="4" borderId="10" xfId="64" applyNumberFormat="1" applyFont="1" applyFill="1" applyBorder="1" applyAlignment="1">
      <alignment horizontal="right" vertical="center" wrapText="1"/>
      <protection/>
    </xf>
    <xf numFmtId="0" fontId="77" fillId="10" borderId="0" xfId="0" applyFont="1" applyFill="1" applyAlignment="1">
      <alignment horizontal="right" vertical="center" wrapText="1" readingOrder="2"/>
    </xf>
    <xf numFmtId="0" fontId="6" fillId="34" borderId="13" xfId="0" applyFont="1" applyFill="1" applyBorder="1" applyAlignment="1">
      <alignment vertical="center" wrapText="1"/>
    </xf>
    <xf numFmtId="0" fontId="71" fillId="10" borderId="13" xfId="0" applyFont="1" applyFill="1" applyBorder="1" applyAlignment="1">
      <alignment vertical="center"/>
    </xf>
    <xf numFmtId="3" fontId="11" fillId="4" borderId="0" xfId="63" applyNumberFormat="1" applyFont="1" applyFill="1" applyBorder="1" applyAlignment="1">
      <alignment horizontal="right" vertical="center" wrapText="1"/>
      <protection/>
    </xf>
    <xf numFmtId="3" fontId="11" fillId="10" borderId="0" xfId="63" applyNumberFormat="1" applyFont="1" applyFill="1" applyBorder="1" applyAlignment="1">
      <alignment horizontal="right" vertical="center" wrapText="1"/>
      <protection/>
    </xf>
    <xf numFmtId="3" fontId="11" fillId="4" borderId="11" xfId="63" applyNumberFormat="1" applyFont="1" applyFill="1" applyBorder="1" applyAlignment="1">
      <alignment vertical="center" wrapText="1"/>
      <protection/>
    </xf>
    <xf numFmtId="0" fontId="10" fillId="10" borderId="0" xfId="62" applyFont="1" applyFill="1" applyBorder="1" applyAlignment="1">
      <alignment horizontal="center" vertical="center" wrapText="1"/>
      <protection/>
    </xf>
    <xf numFmtId="3" fontId="11" fillId="4" borderId="11" xfId="63" applyNumberFormat="1" applyFont="1" applyFill="1" applyBorder="1" applyAlignment="1">
      <alignment horizontal="right" vertical="center" wrapText="1"/>
      <protection/>
    </xf>
    <xf numFmtId="3" fontId="3" fillId="4" borderId="0" xfId="63" applyNumberFormat="1" applyFont="1" applyFill="1" applyBorder="1" applyAlignment="1">
      <alignment vertical="center" wrapText="1"/>
      <protection/>
    </xf>
    <xf numFmtId="3" fontId="3" fillId="10" borderId="0" xfId="63" applyNumberFormat="1" applyFont="1" applyFill="1" applyBorder="1" applyAlignment="1">
      <alignment vertical="center" wrapText="1"/>
      <protection/>
    </xf>
    <xf numFmtId="0" fontId="62" fillId="0" borderId="11" xfId="0" applyFont="1" applyBorder="1" applyAlignment="1">
      <alignment/>
    </xf>
    <xf numFmtId="3" fontId="11" fillId="10" borderId="11" xfId="63" applyNumberFormat="1" applyFont="1" applyFill="1" applyBorder="1" applyAlignment="1">
      <alignment horizontal="right" vertical="center" wrapText="1"/>
      <protection/>
    </xf>
    <xf numFmtId="3" fontId="11" fillId="10" borderId="11" xfId="63" applyNumberFormat="1" applyFont="1" applyFill="1" applyBorder="1" applyAlignment="1">
      <alignment vertical="center" wrapText="1"/>
      <protection/>
    </xf>
    <xf numFmtId="0" fontId="77" fillId="4" borderId="0" xfId="0" applyFont="1" applyFill="1" applyAlignment="1">
      <alignment horizontal="right" vertical="center" wrapText="1" readingOrder="2"/>
    </xf>
    <xf numFmtId="0" fontId="3" fillId="4" borderId="10" xfId="64" applyFont="1" applyFill="1" applyBorder="1" applyAlignment="1">
      <alignment horizontal="right" vertical="center" wrapText="1"/>
      <protection/>
    </xf>
    <xf numFmtId="3" fontId="4" fillId="4" borderId="0" xfId="63" applyNumberFormat="1" applyFont="1" applyFill="1" applyBorder="1" applyAlignment="1">
      <alignment horizontal="right" vertical="center" wrapText="1"/>
      <protection/>
    </xf>
    <xf numFmtId="3" fontId="4" fillId="10" borderId="0" xfId="63" applyNumberFormat="1" applyFont="1" applyFill="1" applyBorder="1" applyAlignment="1">
      <alignment horizontal="right" vertical="center" wrapText="1"/>
      <protection/>
    </xf>
    <xf numFmtId="3" fontId="10" fillId="10" borderId="11" xfId="63" applyNumberFormat="1" applyFont="1" applyFill="1" applyBorder="1" applyAlignment="1">
      <alignment horizontal="right" vertical="center" wrapText="1"/>
      <protection/>
    </xf>
    <xf numFmtId="3" fontId="10" fillId="4" borderId="11" xfId="63" applyNumberFormat="1" applyFont="1" applyFill="1" applyBorder="1" applyAlignment="1">
      <alignment horizontal="right" vertical="center" wrapText="1"/>
      <protection/>
    </xf>
    <xf numFmtId="3" fontId="10" fillId="35" borderId="0" xfId="42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179" fontId="4" fillId="35" borderId="10" xfId="0" applyNumberFormat="1" applyFont="1" applyFill="1" applyBorder="1" applyAlignment="1">
      <alignment horizontal="right" vertical="center" wrapText="1"/>
    </xf>
    <xf numFmtId="3" fontId="11" fillId="4" borderId="14" xfId="65" applyNumberFormat="1" applyFont="1" applyFill="1" applyBorder="1" applyAlignment="1">
      <alignment vertical="center"/>
      <protection/>
    </xf>
    <xf numFmtId="3" fontId="11" fillId="4" borderId="10" xfId="65" applyNumberFormat="1" applyFont="1" applyFill="1" applyBorder="1" applyAlignment="1">
      <alignment vertical="center"/>
      <protection/>
    </xf>
    <xf numFmtId="3" fontId="11" fillId="10" borderId="16" xfId="65" applyNumberFormat="1" applyFont="1" applyFill="1" applyBorder="1" applyAlignment="1">
      <alignment vertical="center"/>
      <protection/>
    </xf>
    <xf numFmtId="3" fontId="65" fillId="10" borderId="0" xfId="0" applyNumberFormat="1" applyFont="1" applyFill="1" applyBorder="1" applyAlignment="1">
      <alignment vertical="center"/>
    </xf>
    <xf numFmtId="3" fontId="65" fillId="10" borderId="0" xfId="0" applyNumberFormat="1" applyFont="1" applyFill="1" applyAlignment="1">
      <alignment/>
    </xf>
    <xf numFmtId="3" fontId="65" fillId="4" borderId="0" xfId="0" applyNumberFormat="1" applyFont="1" applyFill="1" applyAlignment="1">
      <alignment/>
    </xf>
    <xf numFmtId="3" fontId="65" fillId="0" borderId="11" xfId="0" applyNumberFormat="1" applyFont="1" applyBorder="1" applyAlignment="1">
      <alignment/>
    </xf>
    <xf numFmtId="3" fontId="4" fillId="4" borderId="0" xfId="64" applyNumberFormat="1" applyFont="1" applyFill="1" applyBorder="1" applyAlignment="1">
      <alignment vertical="center"/>
      <protection/>
    </xf>
    <xf numFmtId="0" fontId="68" fillId="0" borderId="0" xfId="0" applyFont="1" applyAlignment="1">
      <alignment/>
    </xf>
    <xf numFmtId="3" fontId="4" fillId="10" borderId="11" xfId="63" applyNumberFormat="1" applyFont="1" applyFill="1" applyBorder="1" applyAlignment="1">
      <alignment horizontal="right" vertical="center"/>
      <protection/>
    </xf>
    <xf numFmtId="3" fontId="4" fillId="4" borderId="0" xfId="63" applyNumberFormat="1" applyFont="1" applyFill="1" applyBorder="1" applyAlignment="1">
      <alignment horizontal="right" vertical="center"/>
      <protection/>
    </xf>
    <xf numFmtId="3" fontId="4" fillId="10" borderId="0" xfId="63" applyNumberFormat="1" applyFont="1" applyFill="1" applyBorder="1" applyAlignment="1">
      <alignment horizontal="right" vertical="center"/>
      <protection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0" fillId="34" borderId="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vertical="center" wrapText="1"/>
    </xf>
    <xf numFmtId="3" fontId="3" fillId="4" borderId="0" xfId="64" applyNumberFormat="1" applyFont="1" applyFill="1" applyBorder="1" applyAlignment="1">
      <alignment horizontal="right" vertical="center" wrapText="1"/>
      <protection/>
    </xf>
    <xf numFmtId="3" fontId="10" fillId="34" borderId="0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0" fontId="75" fillId="10" borderId="0" xfId="0" applyFont="1" applyFill="1" applyAlignment="1">
      <alignment vertical="center" wrapText="1" readingOrder="2"/>
    </xf>
    <xf numFmtId="3" fontId="75" fillId="4" borderId="0" xfId="0" applyNumberFormat="1" applyFont="1" applyFill="1" applyAlignment="1">
      <alignment horizontal="right" vertical="center" wrapText="1" readingOrder="2"/>
    </xf>
    <xf numFmtId="3" fontId="11" fillId="4" borderId="15" xfId="70" applyNumberFormat="1" applyFont="1" applyFill="1" applyBorder="1" applyAlignment="1">
      <alignment vertical="center"/>
      <protection/>
    </xf>
    <xf numFmtId="3" fontId="11" fillId="4" borderId="15" xfId="70" applyNumberFormat="1" applyFont="1" applyFill="1" applyBorder="1" applyAlignment="1">
      <alignment horizontal="right" vertical="center"/>
      <protection/>
    </xf>
    <xf numFmtId="0" fontId="11" fillId="35" borderId="0" xfId="0" applyFont="1" applyFill="1" applyBorder="1" applyAlignment="1">
      <alignment horizontal="right" vertical="center" wrapText="1"/>
    </xf>
    <xf numFmtId="3" fontId="11" fillId="4" borderId="10" xfId="69" applyNumberFormat="1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vertical="center" wrapText="1"/>
    </xf>
    <xf numFmtId="3" fontId="11" fillId="35" borderId="11" xfId="0" applyNumberFormat="1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3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3" fontId="3" fillId="4" borderId="0" xfId="63" applyNumberFormat="1" applyFont="1" applyFill="1" applyBorder="1" applyAlignment="1">
      <alignment horizontal="right" vertical="center" wrapText="1"/>
      <protection/>
    </xf>
    <xf numFmtId="3" fontId="3" fillId="10" borderId="0" xfId="63" applyNumberFormat="1" applyFont="1" applyFill="1" applyBorder="1" applyAlignment="1">
      <alignment horizontal="right" vertical="center" wrapText="1"/>
      <protection/>
    </xf>
    <xf numFmtId="0" fontId="6" fillId="34" borderId="0" xfId="0" applyFont="1" applyFill="1" applyBorder="1" applyAlignment="1">
      <alignment horizontal="right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3" fontId="4" fillId="4" borderId="0" xfId="64" applyNumberFormat="1" applyFont="1" applyFill="1" applyBorder="1" applyAlignment="1">
      <alignment horizontal="right" vertical="center" wrapText="1"/>
      <protection/>
    </xf>
    <xf numFmtId="3" fontId="4" fillId="10" borderId="0" xfId="64" applyNumberFormat="1" applyFont="1" applyFill="1" applyBorder="1" applyAlignment="1">
      <alignment horizontal="right" vertical="center" wrapText="1"/>
      <protection/>
    </xf>
    <xf numFmtId="3" fontId="4" fillId="10" borderId="0" xfId="64" applyNumberFormat="1" applyFont="1" applyFill="1" applyBorder="1" applyAlignment="1">
      <alignment vertical="center"/>
      <protection/>
    </xf>
    <xf numFmtId="3" fontId="4" fillId="10" borderId="0" xfId="64" applyNumberFormat="1" applyFont="1" applyFill="1" applyBorder="1" applyAlignment="1">
      <alignment vertical="center" wrapText="1"/>
      <protection/>
    </xf>
    <xf numFmtId="3" fontId="4" fillId="4" borderId="10" xfId="64" applyNumberFormat="1" applyFont="1" applyFill="1" applyBorder="1" applyAlignment="1">
      <alignment vertical="center"/>
      <protection/>
    </xf>
    <xf numFmtId="0" fontId="67" fillId="4" borderId="0" xfId="0" applyFont="1" applyFill="1" applyBorder="1" applyAlignment="1">
      <alignment horizontal="right"/>
    </xf>
    <xf numFmtId="0" fontId="80" fillId="4" borderId="0" xfId="0" applyFont="1" applyFill="1" applyAlignment="1">
      <alignment/>
    </xf>
    <xf numFmtId="0" fontId="15" fillId="10" borderId="13" xfId="64" applyFont="1" applyFill="1" applyBorder="1" applyAlignment="1">
      <alignment vertical="center" wrapText="1"/>
      <protection/>
    </xf>
    <xf numFmtId="0" fontId="62" fillId="0" borderId="0" xfId="0" applyFont="1" applyAlignment="1">
      <alignment horizontal="center"/>
    </xf>
    <xf numFmtId="3" fontId="11" fillId="10" borderId="11" xfId="63" applyNumberFormat="1" applyFont="1" applyFill="1" applyBorder="1" applyAlignment="1">
      <alignment horizontal="right" vertical="center"/>
      <protection/>
    </xf>
    <xf numFmtId="3" fontId="11" fillId="4" borderId="0" xfId="63" applyNumberFormat="1" applyFont="1" applyFill="1" applyBorder="1" applyAlignment="1">
      <alignment horizontal="right" vertical="center" wrapText="1"/>
      <protection/>
    </xf>
    <xf numFmtId="3" fontId="11" fillId="10" borderId="0" xfId="63" applyNumberFormat="1" applyFont="1" applyFill="1" applyBorder="1" applyAlignment="1">
      <alignment horizontal="right" vertical="center" wrapText="1"/>
      <protection/>
    </xf>
    <xf numFmtId="3" fontId="11" fillId="4" borderId="17" xfId="63" applyNumberFormat="1" applyFont="1" applyFill="1" applyBorder="1" applyAlignment="1">
      <alignment horizontal="right" vertical="center" wrapText="1"/>
      <protection/>
    </xf>
    <xf numFmtId="0" fontId="69" fillId="10" borderId="0" xfId="0" applyFont="1" applyFill="1" applyAlignment="1">
      <alignment horizontal="center" vertical="center"/>
    </xf>
    <xf numFmtId="0" fontId="69" fillId="10" borderId="0" xfId="0" applyFont="1" applyFill="1" applyBorder="1" applyAlignment="1">
      <alignment horizontal="center" vertical="center"/>
    </xf>
    <xf numFmtId="3" fontId="11" fillId="4" borderId="14" xfId="63" applyNumberFormat="1" applyFont="1" applyFill="1" applyBorder="1" applyAlignment="1">
      <alignment horizontal="right" vertical="center" wrapText="1"/>
      <protection/>
    </xf>
    <xf numFmtId="0" fontId="81" fillId="10" borderId="0" xfId="0" applyFont="1" applyFill="1" applyAlignment="1">
      <alignment vertical="center"/>
    </xf>
    <xf numFmtId="0" fontId="67" fillId="10" borderId="0" xfId="0" applyFont="1" applyFill="1" applyAlignment="1">
      <alignment horizontal="center"/>
    </xf>
    <xf numFmtId="0" fontId="71" fillId="10" borderId="0" xfId="0" applyFont="1" applyFill="1" applyAlignment="1">
      <alignment horizontal="center" vertical="center"/>
    </xf>
    <xf numFmtId="0" fontId="71" fillId="10" borderId="13" xfId="0" applyFont="1" applyFill="1" applyBorder="1" applyAlignment="1">
      <alignment horizontal="center" vertical="center"/>
    </xf>
    <xf numFmtId="0" fontId="67" fillId="10" borderId="0" xfId="0" applyFont="1" applyFill="1" applyBorder="1" applyAlignment="1">
      <alignment horizontal="center"/>
    </xf>
    <xf numFmtId="0" fontId="71" fillId="4" borderId="0" xfId="0" applyFont="1" applyFill="1" applyBorder="1" applyAlignment="1">
      <alignment horizontal="left"/>
    </xf>
    <xf numFmtId="0" fontId="71" fillId="4" borderId="0" xfId="0" applyFont="1" applyFill="1" applyBorder="1" applyAlignment="1">
      <alignment horizontal="right"/>
    </xf>
    <xf numFmtId="0" fontId="10" fillId="10" borderId="0" xfId="62" applyFont="1" applyFill="1" applyBorder="1" applyAlignment="1">
      <alignment horizontal="center" vertical="center" wrapText="1"/>
      <protection/>
    </xf>
    <xf numFmtId="0" fontId="10" fillId="10" borderId="13" xfId="62" applyFont="1" applyFill="1" applyBorder="1" applyAlignment="1">
      <alignment horizontal="center" vertical="center" wrapText="1"/>
      <protection/>
    </xf>
    <xf numFmtId="0" fontId="71" fillId="10" borderId="0" xfId="0" applyFont="1" applyFill="1" applyBorder="1" applyAlignment="1">
      <alignment horizontal="right"/>
    </xf>
    <xf numFmtId="0" fontId="10" fillId="10" borderId="0" xfId="64" applyFont="1" applyFill="1" applyBorder="1" applyAlignment="1">
      <alignment horizontal="right" vertical="center" wrapText="1"/>
      <protection/>
    </xf>
    <xf numFmtId="0" fontId="71" fillId="4" borderId="0" xfId="0" applyFont="1" applyFill="1" applyBorder="1" applyAlignment="1">
      <alignment horizontal="center"/>
    </xf>
    <xf numFmtId="0" fontId="5" fillId="10" borderId="0" xfId="64" applyFont="1" applyFill="1" applyBorder="1" applyAlignment="1">
      <alignment horizontal="center" vertical="center"/>
      <protection/>
    </xf>
    <xf numFmtId="0" fontId="71" fillId="4" borderId="0" xfId="0" applyFont="1" applyFill="1" applyBorder="1" applyAlignment="1">
      <alignment horizontal="center" wrapText="1"/>
    </xf>
    <xf numFmtId="0" fontId="6" fillId="10" borderId="0" xfId="64" applyFont="1" applyFill="1" applyBorder="1" applyAlignment="1">
      <alignment horizontal="right" vertical="center"/>
      <protection/>
    </xf>
    <xf numFmtId="0" fontId="6" fillId="10" borderId="13" xfId="64" applyFont="1" applyFill="1" applyBorder="1" applyAlignment="1">
      <alignment horizontal="right" vertical="center"/>
      <protection/>
    </xf>
    <xf numFmtId="0" fontId="5" fillId="10" borderId="0" xfId="63" applyFont="1" applyFill="1" applyBorder="1" applyAlignment="1">
      <alignment horizontal="center" vertical="center"/>
      <protection/>
    </xf>
    <xf numFmtId="0" fontId="6" fillId="4" borderId="0" xfId="63" applyFont="1" applyFill="1" applyBorder="1" applyAlignment="1">
      <alignment horizontal="right" vertical="center"/>
      <protection/>
    </xf>
    <xf numFmtId="0" fontId="71" fillId="4" borderId="0" xfId="0" applyFont="1" applyFill="1" applyBorder="1" applyAlignment="1">
      <alignment horizontal="left" wrapText="1"/>
    </xf>
    <xf numFmtId="0" fontId="6" fillId="10" borderId="0" xfId="63" applyFont="1" applyFill="1" applyBorder="1" applyAlignment="1">
      <alignment horizontal="center" vertical="center"/>
      <protection/>
    </xf>
    <xf numFmtId="0" fontId="6" fillId="10" borderId="13" xfId="63" applyFont="1" applyFill="1" applyBorder="1" applyAlignment="1">
      <alignment horizontal="center" vertical="center"/>
      <protection/>
    </xf>
    <xf numFmtId="0" fontId="10" fillId="10" borderId="0" xfId="63" applyFont="1" applyFill="1" applyBorder="1" applyAlignment="1">
      <alignment horizontal="right" vertical="center" wrapText="1"/>
      <protection/>
    </xf>
    <xf numFmtId="0" fontId="6" fillId="10" borderId="0" xfId="63" applyFont="1" applyFill="1" applyBorder="1" applyAlignment="1">
      <alignment horizontal="right" vertical="center"/>
      <protection/>
    </xf>
    <xf numFmtId="0" fontId="15" fillId="10" borderId="0" xfId="64" applyFont="1" applyFill="1" applyBorder="1" applyAlignment="1">
      <alignment horizontal="right" vertical="center" wrapText="1"/>
      <protection/>
    </xf>
    <xf numFmtId="0" fontId="16" fillId="10" borderId="0" xfId="64" applyFont="1" applyFill="1" applyBorder="1" applyAlignment="1">
      <alignment horizontal="center" vertical="center"/>
      <protection/>
    </xf>
    <xf numFmtId="0" fontId="67" fillId="4" borderId="0" xfId="0" applyFont="1" applyFill="1" applyBorder="1" applyAlignment="1">
      <alignment horizontal="center" wrapText="1"/>
    </xf>
    <xf numFmtId="0" fontId="5" fillId="10" borderId="0" xfId="64" applyFont="1" applyFill="1" applyBorder="1" applyAlignment="1">
      <alignment horizontal="center" vertical="center" wrapText="1"/>
      <protection/>
    </xf>
    <xf numFmtId="0" fontId="5" fillId="10" borderId="13" xfId="64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right" vertical="center" wrapText="1"/>
      <protection/>
    </xf>
    <xf numFmtId="3" fontId="10" fillId="10" borderId="0" xfId="69" applyNumberFormat="1" applyFont="1" applyFill="1" applyBorder="1" applyAlignment="1">
      <alignment horizontal="center" vertical="center"/>
      <protection/>
    </xf>
    <xf numFmtId="0" fontId="62" fillId="0" borderId="1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3" fontId="10" fillId="10" borderId="0" xfId="69" applyNumberFormat="1" applyFont="1" applyFill="1" applyBorder="1" applyAlignment="1">
      <alignment horizontal="center" vertical="top"/>
      <protection/>
    </xf>
    <xf numFmtId="3" fontId="10" fillId="10" borderId="13" xfId="69" applyNumberFormat="1" applyFont="1" applyFill="1" applyBorder="1" applyAlignment="1">
      <alignment horizontal="center" vertical="top"/>
      <protection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 wrapText="1"/>
    </xf>
    <xf numFmtId="3" fontId="10" fillId="10" borderId="13" xfId="69" applyNumberFormat="1" applyFont="1" applyFill="1" applyBorder="1" applyAlignment="1">
      <alignment horizontal="center" vertical="center"/>
      <protection/>
    </xf>
    <xf numFmtId="3" fontId="11" fillId="35" borderId="14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4" fillId="10" borderId="0" xfId="69" applyNumberFormat="1" applyFont="1" applyFill="1" applyBorder="1" applyAlignment="1">
      <alignment horizontal="center" vertical="center"/>
      <protection/>
    </xf>
    <xf numFmtId="3" fontId="4" fillId="10" borderId="13" xfId="69" applyNumberFormat="1" applyFont="1" applyFill="1" applyBorder="1" applyAlignment="1">
      <alignment horizontal="center" vertical="center"/>
      <protection/>
    </xf>
    <xf numFmtId="3" fontId="11" fillId="35" borderId="15" xfId="0" applyNumberFormat="1" applyFont="1" applyFill="1" applyBorder="1" applyAlignment="1">
      <alignment horizontal="center" vertical="center" wrapText="1"/>
    </xf>
    <xf numFmtId="3" fontId="11" fillId="4" borderId="10" xfId="69" applyNumberFormat="1" applyFont="1" applyFill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top"/>
    </xf>
    <xf numFmtId="0" fontId="9" fillId="33" borderId="14" xfId="0" applyFont="1" applyFill="1" applyBorder="1" applyAlignment="1">
      <alignment horizontal="right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3" fontId="11" fillId="35" borderId="1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179" fontId="6" fillId="34" borderId="0" xfId="0" applyNumberFormat="1" applyFont="1" applyFill="1" applyBorder="1" applyAlignment="1">
      <alignment horizontal="right" vertical="center" wrapText="1"/>
    </xf>
    <xf numFmtId="179" fontId="5" fillId="34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right"/>
    </xf>
    <xf numFmtId="179" fontId="6" fillId="35" borderId="0" xfId="0" applyNumberFormat="1" applyFont="1" applyFill="1" applyBorder="1" applyAlignment="1">
      <alignment horizontal="right"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34" borderId="0" xfId="0" applyFont="1" applyFill="1" applyBorder="1" applyAlignment="1">
      <alignment horizontal="right" vertical="top" wrapText="1"/>
    </xf>
    <xf numFmtId="0" fontId="5" fillId="10" borderId="0" xfId="0" applyFont="1" applyFill="1" applyBorder="1" applyAlignment="1">
      <alignment horizontal="center" vertical="center" wrapText="1"/>
    </xf>
    <xf numFmtId="0" fontId="71" fillId="10" borderId="13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/>
    </xf>
    <xf numFmtId="0" fontId="69" fillId="4" borderId="0" xfId="0" applyFont="1" applyFill="1" applyBorder="1" applyAlignment="1">
      <alignment horizontal="right"/>
    </xf>
    <xf numFmtId="0" fontId="69" fillId="4" borderId="0" xfId="0" applyFont="1" applyFill="1" applyBorder="1" applyAlignment="1">
      <alignment horizontal="left"/>
    </xf>
    <xf numFmtId="0" fontId="71" fillId="10" borderId="0" xfId="0" applyFont="1" applyFill="1" applyBorder="1" applyAlignment="1">
      <alignment horizontal="right" vertical="center"/>
    </xf>
    <xf numFmtId="0" fontId="71" fillId="10" borderId="13" xfId="0" applyFont="1" applyFill="1" applyBorder="1" applyAlignment="1">
      <alignment horizontal="right" vertical="center"/>
    </xf>
    <xf numFmtId="0" fontId="71" fillId="10" borderId="0" xfId="0" applyFont="1" applyFill="1" applyBorder="1" applyAlignment="1">
      <alignment horizontal="center" vertical="center" wrapText="1"/>
    </xf>
    <xf numFmtId="0" fontId="71" fillId="10" borderId="0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center" vertical="center" wrapText="1"/>
    </xf>
    <xf numFmtId="0" fontId="62" fillId="10" borderId="15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 wrapText="1"/>
    </xf>
    <xf numFmtId="3" fontId="10" fillId="4" borderId="18" xfId="65" applyNumberFormat="1" applyFont="1" applyFill="1" applyBorder="1" applyAlignment="1">
      <alignment horizontal="center" vertical="center"/>
      <protection/>
    </xf>
    <xf numFmtId="3" fontId="10" fillId="4" borderId="19" xfId="65" applyNumberFormat="1" applyFont="1" applyFill="1" applyBorder="1" applyAlignment="1">
      <alignment horizontal="center" vertical="center"/>
      <protection/>
    </xf>
    <xf numFmtId="0" fontId="71" fillId="4" borderId="0" xfId="0" applyFont="1" applyFill="1" applyBorder="1" applyAlignment="1">
      <alignment horizontal="center" vertical="center" wrapText="1"/>
    </xf>
    <xf numFmtId="3" fontId="11" fillId="10" borderId="16" xfId="65" applyNumberFormat="1" applyFont="1" applyFill="1" applyBorder="1" applyAlignment="1">
      <alignment horizontal="center" vertical="center"/>
      <protection/>
    </xf>
    <xf numFmtId="0" fontId="71" fillId="4" borderId="1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rmal_Sheet5" xfId="62"/>
    <cellStyle name="Normal_انشاء وزارة" xfId="63"/>
    <cellStyle name="Normal_بناء" xfId="64"/>
    <cellStyle name="Normal_جدول 14" xfId="65"/>
    <cellStyle name="Normal_جدول 16" xfId="66"/>
    <cellStyle name="Normal_جدول رقم 11" xfId="67"/>
    <cellStyle name="Normal_جدول رقم 16" xfId="68"/>
    <cellStyle name="Normal_جدول رقم 8" xfId="69"/>
    <cellStyle name="Normal_جدول رقم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rightToLeft="1" workbookViewId="0" topLeftCell="A24">
      <selection activeCell="N12" sqref="N12"/>
    </sheetView>
  </sheetViews>
  <sheetFormatPr defaultColWidth="9.140625" defaultRowHeight="15"/>
  <cols>
    <col min="1" max="1" width="12.57421875" style="0" customWidth="1"/>
    <col min="2" max="2" width="13.421875" style="0" customWidth="1"/>
    <col min="3" max="3" width="7.421875" style="0" customWidth="1"/>
    <col min="4" max="4" width="15.140625" style="0" customWidth="1"/>
    <col min="5" max="5" width="7.57421875" style="0" customWidth="1"/>
    <col min="6" max="6" width="13.00390625" style="0" customWidth="1"/>
    <col min="7" max="7" width="6.28125" style="0" customWidth="1"/>
    <col min="8" max="8" width="13.00390625" style="0" customWidth="1"/>
    <col min="9" max="9" width="6.421875" style="0" customWidth="1"/>
    <col min="10" max="10" width="15.7109375" style="0" customWidth="1"/>
    <col min="13" max="13" width="8.8515625" style="0" customWidth="1"/>
  </cols>
  <sheetData>
    <row r="1" spans="2:15" ht="24.75" customHeight="1">
      <c r="B1" s="295" t="s">
        <v>418</v>
      </c>
      <c r="C1" s="295"/>
      <c r="D1" s="295"/>
      <c r="E1" s="295"/>
      <c r="F1" s="295"/>
      <c r="G1" s="295"/>
      <c r="H1" s="295"/>
      <c r="I1" s="295"/>
      <c r="J1" s="295"/>
      <c r="N1" s="253"/>
      <c r="O1" s="254"/>
    </row>
    <row r="2" spans="2:10" ht="12" customHeight="1">
      <c r="B2" s="97" t="s">
        <v>265</v>
      </c>
      <c r="C2" s="98"/>
      <c r="D2" s="98"/>
      <c r="E2" s="98"/>
      <c r="F2" s="98"/>
      <c r="G2" s="296"/>
      <c r="H2" s="296"/>
      <c r="I2" s="296" t="s">
        <v>112</v>
      </c>
      <c r="J2" s="296"/>
    </row>
    <row r="3" spans="2:16" ht="12.75" customHeight="1">
      <c r="B3" s="99"/>
      <c r="C3" s="203" t="s">
        <v>1</v>
      </c>
      <c r="D3" s="203"/>
      <c r="E3" s="203" t="s">
        <v>2</v>
      </c>
      <c r="F3" s="203"/>
      <c r="G3" s="203" t="s">
        <v>99</v>
      </c>
      <c r="H3" s="203"/>
      <c r="I3" s="203" t="s">
        <v>3</v>
      </c>
      <c r="J3" s="203"/>
      <c r="P3" s="37"/>
    </row>
    <row r="4" spans="2:10" ht="18" customHeight="1" thickBot="1">
      <c r="B4" s="100" t="s">
        <v>0</v>
      </c>
      <c r="C4" s="101" t="s">
        <v>4</v>
      </c>
      <c r="D4" s="101" t="s">
        <v>5</v>
      </c>
      <c r="E4" s="101" t="s">
        <v>4</v>
      </c>
      <c r="F4" s="101" t="s">
        <v>5</v>
      </c>
      <c r="G4" s="101" t="s">
        <v>4</v>
      </c>
      <c r="H4" s="101" t="s">
        <v>5</v>
      </c>
      <c r="I4" s="101" t="s">
        <v>4</v>
      </c>
      <c r="J4" s="101" t="s">
        <v>5</v>
      </c>
    </row>
    <row r="5" spans="2:11" s="40" customFormat="1" ht="19.5" customHeight="1" thickTop="1">
      <c r="B5" s="278" t="s">
        <v>101</v>
      </c>
      <c r="C5" s="65">
        <v>4</v>
      </c>
      <c r="D5" s="65">
        <v>1880184</v>
      </c>
      <c r="E5" s="65">
        <v>0</v>
      </c>
      <c r="F5" s="65">
        <v>0</v>
      </c>
      <c r="G5" s="65">
        <v>4</v>
      </c>
      <c r="H5" s="65">
        <v>1259470</v>
      </c>
      <c r="I5" s="65">
        <f>C5+E5+G5</f>
        <v>8</v>
      </c>
      <c r="J5" s="65">
        <f>D5+F5+H5</f>
        <v>3139654</v>
      </c>
      <c r="K5" s="39"/>
    </row>
    <row r="6" spans="2:10" s="40" customFormat="1" ht="19.5" customHeight="1">
      <c r="B6" s="279" t="s">
        <v>102</v>
      </c>
      <c r="C6" s="66">
        <v>0</v>
      </c>
      <c r="D6" s="66">
        <v>0</v>
      </c>
      <c r="E6" s="66">
        <v>1</v>
      </c>
      <c r="F6" s="66">
        <v>733815</v>
      </c>
      <c r="G6" s="66">
        <v>4</v>
      </c>
      <c r="H6" s="66">
        <v>6699800</v>
      </c>
      <c r="I6" s="66">
        <f aca="true" t="shared" si="0" ref="I6:I24">C6+E6+G6</f>
        <v>5</v>
      </c>
      <c r="J6" s="66">
        <f aca="true" t="shared" si="1" ref="J6:J24">D6+F6+H6</f>
        <v>7433615</v>
      </c>
    </row>
    <row r="7" spans="2:10" s="40" customFormat="1" ht="21" customHeight="1">
      <c r="B7" s="278" t="s">
        <v>103</v>
      </c>
      <c r="C7" s="65">
        <v>1</v>
      </c>
      <c r="D7" s="65">
        <v>238155</v>
      </c>
      <c r="E7" s="65">
        <v>10</v>
      </c>
      <c r="F7" s="65">
        <v>87409599</v>
      </c>
      <c r="G7" s="65">
        <v>1</v>
      </c>
      <c r="H7" s="65">
        <v>41870</v>
      </c>
      <c r="I7" s="65">
        <f t="shared" si="0"/>
        <v>12</v>
      </c>
      <c r="J7" s="65">
        <f t="shared" si="1"/>
        <v>87689624</v>
      </c>
    </row>
    <row r="8" spans="2:10" s="40" customFormat="1" ht="21" customHeight="1">
      <c r="B8" s="279" t="s">
        <v>104</v>
      </c>
      <c r="C8" s="66">
        <v>6</v>
      </c>
      <c r="D8" s="66">
        <v>1776055</v>
      </c>
      <c r="E8" s="66">
        <v>50</v>
      </c>
      <c r="F8" s="66">
        <v>44272990</v>
      </c>
      <c r="G8" s="66">
        <v>8</v>
      </c>
      <c r="H8" s="66">
        <v>6927950</v>
      </c>
      <c r="I8" s="66">
        <f t="shared" si="0"/>
        <v>64</v>
      </c>
      <c r="J8" s="66">
        <f t="shared" si="1"/>
        <v>52976995</v>
      </c>
    </row>
    <row r="9" spans="2:10" s="40" customFormat="1" ht="19.5" customHeight="1">
      <c r="B9" s="278" t="s">
        <v>350</v>
      </c>
      <c r="C9" s="65">
        <v>1</v>
      </c>
      <c r="D9" s="65">
        <v>115304</v>
      </c>
      <c r="E9" s="65">
        <v>0</v>
      </c>
      <c r="F9" s="65">
        <v>0</v>
      </c>
      <c r="G9" s="65">
        <v>1</v>
      </c>
      <c r="H9" s="65">
        <v>561957</v>
      </c>
      <c r="I9" s="65">
        <f t="shared" si="0"/>
        <v>2</v>
      </c>
      <c r="J9" s="65">
        <f t="shared" si="1"/>
        <v>677261</v>
      </c>
    </row>
    <row r="10" spans="2:10" s="40" customFormat="1" ht="19.5" customHeight="1">
      <c r="B10" s="279" t="s">
        <v>351</v>
      </c>
      <c r="C10" s="66">
        <v>18</v>
      </c>
      <c r="D10" s="66">
        <v>9405907</v>
      </c>
      <c r="E10" s="66">
        <v>0</v>
      </c>
      <c r="F10" s="66">
        <v>0</v>
      </c>
      <c r="G10" s="66">
        <v>0</v>
      </c>
      <c r="H10" s="66">
        <v>0</v>
      </c>
      <c r="I10" s="66">
        <f t="shared" si="0"/>
        <v>18</v>
      </c>
      <c r="J10" s="66">
        <f t="shared" si="1"/>
        <v>9405907</v>
      </c>
    </row>
    <row r="11" spans="2:10" s="40" customFormat="1" ht="21.75" customHeight="1">
      <c r="B11" s="278" t="s">
        <v>105</v>
      </c>
      <c r="C11" s="65">
        <v>7</v>
      </c>
      <c r="D11" s="65">
        <v>13738523</v>
      </c>
      <c r="E11" s="65">
        <v>1</v>
      </c>
      <c r="F11" s="65">
        <v>140775</v>
      </c>
      <c r="G11" s="65">
        <v>17</v>
      </c>
      <c r="H11" s="65">
        <v>6416719</v>
      </c>
      <c r="I11" s="65">
        <f t="shared" si="0"/>
        <v>25</v>
      </c>
      <c r="J11" s="65">
        <f t="shared" si="1"/>
        <v>20296017</v>
      </c>
    </row>
    <row r="12" spans="2:10" s="40" customFormat="1" ht="19.5" customHeight="1">
      <c r="B12" s="279" t="s">
        <v>352</v>
      </c>
      <c r="C12" s="66">
        <v>0</v>
      </c>
      <c r="D12" s="66">
        <v>0</v>
      </c>
      <c r="E12" s="66">
        <v>0</v>
      </c>
      <c r="F12" s="66">
        <v>0</v>
      </c>
      <c r="G12" s="66">
        <v>2</v>
      </c>
      <c r="H12" s="66">
        <v>5408504</v>
      </c>
      <c r="I12" s="66">
        <f t="shared" si="0"/>
        <v>2</v>
      </c>
      <c r="J12" s="66">
        <f t="shared" si="1"/>
        <v>5408504</v>
      </c>
    </row>
    <row r="13" spans="2:14" s="40" customFormat="1" ht="19.5" customHeight="1">
      <c r="B13" s="278" t="s">
        <v>106</v>
      </c>
      <c r="C13" s="65">
        <v>1</v>
      </c>
      <c r="D13" s="65">
        <v>124888</v>
      </c>
      <c r="E13" s="65">
        <v>0</v>
      </c>
      <c r="F13" s="65">
        <v>0</v>
      </c>
      <c r="G13" s="65">
        <v>0</v>
      </c>
      <c r="H13" s="65">
        <v>0</v>
      </c>
      <c r="I13" s="65">
        <f t="shared" si="0"/>
        <v>1</v>
      </c>
      <c r="J13" s="65">
        <f t="shared" si="1"/>
        <v>124888</v>
      </c>
      <c r="N13" s="40" t="s">
        <v>57</v>
      </c>
    </row>
    <row r="14" spans="2:10" s="40" customFormat="1" ht="19.5" customHeight="1">
      <c r="B14" s="279" t="s">
        <v>353</v>
      </c>
      <c r="C14" s="66">
        <v>2</v>
      </c>
      <c r="D14" s="66">
        <v>2648955</v>
      </c>
      <c r="E14" s="66">
        <v>1</v>
      </c>
      <c r="F14" s="66">
        <v>1249085</v>
      </c>
      <c r="G14" s="66">
        <v>2</v>
      </c>
      <c r="H14" s="66">
        <v>311678</v>
      </c>
      <c r="I14" s="66">
        <f t="shared" si="0"/>
        <v>5</v>
      </c>
      <c r="J14" s="66">
        <f t="shared" si="1"/>
        <v>4209718</v>
      </c>
    </row>
    <row r="15" spans="2:10" s="40" customFormat="1" ht="19.5" customHeight="1">
      <c r="B15" s="278" t="s">
        <v>436</v>
      </c>
      <c r="C15" s="65">
        <v>1</v>
      </c>
      <c r="D15" s="65">
        <v>224058</v>
      </c>
      <c r="E15" s="65">
        <v>0</v>
      </c>
      <c r="F15" s="65">
        <v>0</v>
      </c>
      <c r="G15" s="65">
        <v>0</v>
      </c>
      <c r="H15" s="65">
        <v>0</v>
      </c>
      <c r="I15" s="65">
        <f t="shared" si="0"/>
        <v>1</v>
      </c>
      <c r="J15" s="65">
        <f t="shared" si="1"/>
        <v>224058</v>
      </c>
    </row>
    <row r="16" spans="2:10" s="40" customFormat="1" ht="19.5" customHeight="1">
      <c r="B16" s="279" t="s">
        <v>107</v>
      </c>
      <c r="C16" s="66">
        <v>10</v>
      </c>
      <c r="D16" s="66">
        <v>2533204</v>
      </c>
      <c r="E16" s="66">
        <v>0</v>
      </c>
      <c r="F16" s="66">
        <v>0</v>
      </c>
      <c r="G16" s="66">
        <v>2</v>
      </c>
      <c r="H16" s="66">
        <v>965080</v>
      </c>
      <c r="I16" s="66">
        <f t="shared" si="0"/>
        <v>12</v>
      </c>
      <c r="J16" s="66">
        <f t="shared" si="1"/>
        <v>3498284</v>
      </c>
    </row>
    <row r="17" spans="2:10" s="40" customFormat="1" ht="22.5" customHeight="1">
      <c r="B17" s="278" t="s">
        <v>437</v>
      </c>
      <c r="C17" s="65">
        <v>0</v>
      </c>
      <c r="D17" s="65">
        <v>0</v>
      </c>
      <c r="E17" s="65">
        <v>0</v>
      </c>
      <c r="F17" s="65">
        <v>0</v>
      </c>
      <c r="G17" s="65">
        <v>1</v>
      </c>
      <c r="H17" s="65">
        <v>499100</v>
      </c>
      <c r="I17" s="65">
        <f t="shared" si="0"/>
        <v>1</v>
      </c>
      <c r="J17" s="65">
        <f t="shared" si="1"/>
        <v>499100</v>
      </c>
    </row>
    <row r="18" spans="2:10" s="40" customFormat="1" ht="21" customHeight="1">
      <c r="B18" s="279" t="s">
        <v>438</v>
      </c>
      <c r="C18" s="66">
        <v>0</v>
      </c>
      <c r="D18" s="66">
        <v>0</v>
      </c>
      <c r="E18" s="66">
        <v>0</v>
      </c>
      <c r="F18" s="66">
        <v>0</v>
      </c>
      <c r="G18" s="66">
        <v>1</v>
      </c>
      <c r="H18" s="66">
        <v>2237796</v>
      </c>
      <c r="I18" s="66">
        <f t="shared" si="0"/>
        <v>1</v>
      </c>
      <c r="J18" s="66">
        <f t="shared" si="1"/>
        <v>2237796</v>
      </c>
    </row>
    <row r="19" spans="2:10" s="40" customFormat="1" ht="19.5" customHeight="1">
      <c r="B19" s="278" t="s">
        <v>108</v>
      </c>
      <c r="C19" s="218">
        <v>1</v>
      </c>
      <c r="D19" s="218">
        <v>639640</v>
      </c>
      <c r="E19" s="218">
        <v>2</v>
      </c>
      <c r="F19" s="218">
        <v>818398</v>
      </c>
      <c r="G19" s="218">
        <v>2</v>
      </c>
      <c r="H19" s="218">
        <v>1022320</v>
      </c>
      <c r="I19" s="65">
        <f t="shared" si="0"/>
        <v>5</v>
      </c>
      <c r="J19" s="65">
        <f t="shared" si="1"/>
        <v>2480358</v>
      </c>
    </row>
    <row r="20" spans="2:10" s="40" customFormat="1" ht="19.5" customHeight="1">
      <c r="B20" s="279" t="s">
        <v>439</v>
      </c>
      <c r="C20" s="219">
        <v>0</v>
      </c>
      <c r="D20" s="219">
        <v>0</v>
      </c>
      <c r="E20" s="219">
        <v>0</v>
      </c>
      <c r="F20" s="219">
        <v>0</v>
      </c>
      <c r="G20" s="219">
        <v>3</v>
      </c>
      <c r="H20" s="219">
        <v>448551</v>
      </c>
      <c r="I20" s="66">
        <f t="shared" si="0"/>
        <v>3</v>
      </c>
      <c r="J20" s="66">
        <f t="shared" si="1"/>
        <v>448551</v>
      </c>
    </row>
    <row r="21" spans="2:10" s="40" customFormat="1" ht="19.5" customHeight="1">
      <c r="B21" s="278" t="s">
        <v>109</v>
      </c>
      <c r="C21" s="65">
        <v>0</v>
      </c>
      <c r="D21" s="65">
        <v>0</v>
      </c>
      <c r="E21" s="65">
        <v>6</v>
      </c>
      <c r="F21" s="65">
        <v>7469036</v>
      </c>
      <c r="G21" s="65">
        <v>1</v>
      </c>
      <c r="H21" s="65">
        <v>1220680</v>
      </c>
      <c r="I21" s="65">
        <f t="shared" si="0"/>
        <v>7</v>
      </c>
      <c r="J21" s="65">
        <f t="shared" si="1"/>
        <v>8689716</v>
      </c>
    </row>
    <row r="22" spans="2:10" s="40" customFormat="1" ht="19.5" customHeight="1">
      <c r="B22" s="279" t="s">
        <v>6</v>
      </c>
      <c r="C22" s="219">
        <v>1</v>
      </c>
      <c r="D22" s="219">
        <v>1111020</v>
      </c>
      <c r="E22" s="219">
        <v>2</v>
      </c>
      <c r="F22" s="219">
        <v>336588</v>
      </c>
      <c r="G22" s="219">
        <v>20</v>
      </c>
      <c r="H22" s="219">
        <v>15458793</v>
      </c>
      <c r="I22" s="66">
        <f t="shared" si="0"/>
        <v>23</v>
      </c>
      <c r="J22" s="66">
        <f t="shared" si="1"/>
        <v>16906401</v>
      </c>
    </row>
    <row r="23" spans="2:10" s="40" customFormat="1" ht="15.75" customHeight="1">
      <c r="B23" s="278" t="s">
        <v>110</v>
      </c>
      <c r="C23" s="65">
        <v>0</v>
      </c>
      <c r="D23" s="65">
        <v>0</v>
      </c>
      <c r="E23" s="65">
        <v>0</v>
      </c>
      <c r="F23" s="65">
        <v>0</v>
      </c>
      <c r="G23" s="65">
        <v>1</v>
      </c>
      <c r="H23" s="65">
        <v>1846682</v>
      </c>
      <c r="I23" s="65">
        <f t="shared" si="0"/>
        <v>1</v>
      </c>
      <c r="J23" s="65">
        <f t="shared" si="1"/>
        <v>1846682</v>
      </c>
    </row>
    <row r="24" spans="2:10" s="40" customFormat="1" ht="18.75" customHeight="1">
      <c r="B24" s="279" t="s">
        <v>111</v>
      </c>
      <c r="C24" s="219">
        <v>72</v>
      </c>
      <c r="D24" s="219">
        <v>48429178</v>
      </c>
      <c r="E24" s="219">
        <v>110</v>
      </c>
      <c r="F24" s="219">
        <v>109767344</v>
      </c>
      <c r="G24" s="219">
        <v>26</v>
      </c>
      <c r="H24" s="219">
        <v>45217050</v>
      </c>
      <c r="I24" s="66">
        <f t="shared" si="0"/>
        <v>208</v>
      </c>
      <c r="J24" s="66">
        <f t="shared" si="1"/>
        <v>203413572</v>
      </c>
    </row>
    <row r="25" spans="2:10" s="40" customFormat="1" ht="18" customHeight="1" thickBot="1">
      <c r="B25" s="217" t="s">
        <v>3</v>
      </c>
      <c r="C25" s="215">
        <f>SUM(C5:C24)</f>
        <v>125</v>
      </c>
      <c r="D25" s="215">
        <f aca="true" t="shared" si="2" ref="D25:J25">SUM(D5:D24)</f>
        <v>82865071</v>
      </c>
      <c r="E25" s="215">
        <f t="shared" si="2"/>
        <v>183</v>
      </c>
      <c r="F25" s="215">
        <f t="shared" si="2"/>
        <v>252197630</v>
      </c>
      <c r="G25" s="215">
        <f t="shared" si="2"/>
        <v>96</v>
      </c>
      <c r="H25" s="215">
        <f t="shared" si="2"/>
        <v>96544000</v>
      </c>
      <c r="I25" s="215">
        <f t="shared" si="2"/>
        <v>404</v>
      </c>
      <c r="J25" s="215">
        <f t="shared" si="2"/>
        <v>431606701</v>
      </c>
    </row>
    <row r="26" spans="2:10" ht="15.75" thickTop="1">
      <c r="B26" s="38"/>
      <c r="C26" s="38"/>
      <c r="D26" s="10"/>
      <c r="F26" s="10"/>
      <c r="H26" s="10"/>
      <c r="J26" s="10"/>
    </row>
    <row r="27" spans="2:10" ht="15">
      <c r="B27" s="38"/>
      <c r="C27" s="38"/>
      <c r="D27" s="10"/>
      <c r="F27" s="10"/>
      <c r="H27" s="10"/>
      <c r="J27" s="10"/>
    </row>
    <row r="28" spans="2:10" ht="15">
      <c r="B28" s="38"/>
      <c r="C28" s="38"/>
      <c r="D28" s="10"/>
      <c r="F28" s="10"/>
      <c r="H28" s="10"/>
      <c r="J28" s="10"/>
    </row>
    <row r="29" spans="2:10" ht="15">
      <c r="B29" s="38"/>
      <c r="C29" s="38"/>
      <c r="D29" s="10"/>
      <c r="F29" s="10"/>
      <c r="H29" s="10"/>
      <c r="J29" s="10"/>
    </row>
    <row r="30" spans="2:10" ht="24.75" customHeight="1">
      <c r="B30" s="298" t="s">
        <v>474</v>
      </c>
      <c r="C30" s="298"/>
      <c r="D30" s="298"/>
      <c r="E30" s="298"/>
      <c r="F30" s="298"/>
      <c r="G30" s="298"/>
      <c r="H30" s="298"/>
      <c r="I30" s="298"/>
      <c r="J30" s="298"/>
    </row>
    <row r="31" spans="2:10" ht="24.75" customHeight="1">
      <c r="B31" s="97" t="s">
        <v>266</v>
      </c>
      <c r="C31" s="98"/>
      <c r="D31" s="98"/>
      <c r="E31" s="98"/>
      <c r="F31" s="98"/>
      <c r="G31" s="98"/>
      <c r="H31" s="151"/>
      <c r="I31" s="151"/>
      <c r="J31" s="151"/>
    </row>
    <row r="32" spans="2:10" ht="24" customHeight="1">
      <c r="B32" s="102"/>
      <c r="C32" s="150" t="s">
        <v>475</v>
      </c>
      <c r="D32" s="150"/>
      <c r="E32" s="150" t="s">
        <v>476</v>
      </c>
      <c r="F32" s="150"/>
      <c r="G32" s="150"/>
      <c r="H32" s="150"/>
      <c r="I32" s="150" t="s">
        <v>3</v>
      </c>
      <c r="J32" s="150"/>
    </row>
    <row r="33" spans="2:12" ht="36.75" customHeight="1" thickBot="1">
      <c r="B33" s="100" t="s">
        <v>9</v>
      </c>
      <c r="C33" s="101" t="s">
        <v>4</v>
      </c>
      <c r="D33" s="101"/>
      <c r="E33" s="101" t="s">
        <v>4</v>
      </c>
      <c r="F33" s="101"/>
      <c r="G33" s="101"/>
      <c r="H33" s="101"/>
      <c r="I33" s="101" t="s">
        <v>4</v>
      </c>
      <c r="J33" s="101"/>
      <c r="L33" t="s">
        <v>57</v>
      </c>
    </row>
    <row r="34" spans="2:10" ht="19.5" customHeight="1" thickTop="1">
      <c r="B34" s="248" t="s">
        <v>354</v>
      </c>
      <c r="C34" s="297">
        <v>10</v>
      </c>
      <c r="D34" s="297"/>
      <c r="E34" s="297">
        <v>2</v>
      </c>
      <c r="F34" s="297"/>
      <c r="G34" s="297"/>
      <c r="H34" s="297"/>
      <c r="I34" s="297">
        <f>C34+E34+G34</f>
        <v>12</v>
      </c>
      <c r="J34" s="297"/>
    </row>
    <row r="35" spans="2:10" ht="19.5" customHeight="1">
      <c r="B35" s="249" t="s">
        <v>33</v>
      </c>
      <c r="C35" s="293">
        <v>7</v>
      </c>
      <c r="D35" s="293"/>
      <c r="E35" s="293">
        <v>16</v>
      </c>
      <c r="F35" s="293"/>
      <c r="G35" s="293"/>
      <c r="H35" s="293"/>
      <c r="I35" s="293">
        <v>23</v>
      </c>
      <c r="J35" s="293"/>
    </row>
    <row r="36" spans="2:10" ht="19.5" customHeight="1">
      <c r="B36" s="248" t="s">
        <v>34</v>
      </c>
      <c r="C36" s="292">
        <v>22</v>
      </c>
      <c r="D36" s="292"/>
      <c r="E36" s="292">
        <v>70</v>
      </c>
      <c r="F36" s="292"/>
      <c r="G36" s="292"/>
      <c r="H36" s="292"/>
      <c r="I36" s="292">
        <v>92</v>
      </c>
      <c r="J36" s="292"/>
    </row>
    <row r="37" spans="2:10" ht="19.5" customHeight="1">
      <c r="B37" s="249" t="s">
        <v>355</v>
      </c>
      <c r="C37" s="293">
        <v>17</v>
      </c>
      <c r="D37" s="293"/>
      <c r="E37" s="293">
        <v>3</v>
      </c>
      <c r="F37" s="293"/>
      <c r="G37" s="293"/>
      <c r="H37" s="293"/>
      <c r="I37" s="293">
        <f aca="true" t="shared" si="3" ref="I37:I42">C37+E37+G37</f>
        <v>20</v>
      </c>
      <c r="J37" s="293"/>
    </row>
    <row r="38" spans="2:10" ht="19.5" customHeight="1">
      <c r="B38" s="248" t="s">
        <v>35</v>
      </c>
      <c r="C38" s="292">
        <v>38</v>
      </c>
      <c r="D38" s="292"/>
      <c r="E38" s="292">
        <v>20</v>
      </c>
      <c r="F38" s="292"/>
      <c r="G38" s="292"/>
      <c r="H38" s="292"/>
      <c r="I38" s="292">
        <f t="shared" si="3"/>
        <v>58</v>
      </c>
      <c r="J38" s="292"/>
    </row>
    <row r="39" spans="2:10" ht="19.5" customHeight="1">
      <c r="B39" s="249" t="s">
        <v>36</v>
      </c>
      <c r="C39" s="293">
        <v>10</v>
      </c>
      <c r="D39" s="293"/>
      <c r="E39" s="293">
        <v>70</v>
      </c>
      <c r="F39" s="293"/>
      <c r="G39" s="293"/>
      <c r="H39" s="293"/>
      <c r="I39" s="293">
        <f t="shared" si="3"/>
        <v>80</v>
      </c>
      <c r="J39" s="293"/>
    </row>
    <row r="40" spans="2:10" ht="19.5" customHeight="1">
      <c r="B40" s="225" t="s">
        <v>37</v>
      </c>
      <c r="C40" s="292">
        <v>15</v>
      </c>
      <c r="D40" s="292"/>
      <c r="E40" s="292">
        <v>44</v>
      </c>
      <c r="F40" s="292"/>
      <c r="G40" s="292"/>
      <c r="H40" s="292"/>
      <c r="I40" s="292">
        <v>59</v>
      </c>
      <c r="J40" s="292"/>
    </row>
    <row r="41" spans="2:10" ht="19.5" customHeight="1">
      <c r="B41" s="249" t="s">
        <v>38</v>
      </c>
      <c r="C41" s="293">
        <v>85</v>
      </c>
      <c r="D41" s="293"/>
      <c r="E41" s="293">
        <v>36</v>
      </c>
      <c r="F41" s="293"/>
      <c r="G41" s="293"/>
      <c r="H41" s="293"/>
      <c r="I41" s="293">
        <v>121</v>
      </c>
      <c r="J41" s="293"/>
    </row>
    <row r="42" spans="2:10" ht="19.5" customHeight="1">
      <c r="B42" s="225" t="s">
        <v>356</v>
      </c>
      <c r="C42" s="292">
        <v>5</v>
      </c>
      <c r="D42" s="292"/>
      <c r="E42" s="292">
        <v>0</v>
      </c>
      <c r="F42" s="292"/>
      <c r="G42" s="292"/>
      <c r="H42" s="292"/>
      <c r="I42" s="292">
        <f t="shared" si="3"/>
        <v>5</v>
      </c>
      <c r="J42" s="292"/>
    </row>
    <row r="43" spans="2:10" ht="19.5" customHeight="1">
      <c r="B43" s="249" t="s">
        <v>96</v>
      </c>
      <c r="C43" s="293">
        <v>25</v>
      </c>
      <c r="D43" s="293"/>
      <c r="E43" s="293">
        <v>44</v>
      </c>
      <c r="F43" s="293"/>
      <c r="G43" s="293"/>
      <c r="H43" s="293"/>
      <c r="I43" s="293">
        <v>69</v>
      </c>
      <c r="J43" s="293"/>
    </row>
    <row r="44" spans="2:10" ht="19.5" customHeight="1">
      <c r="B44" s="225" t="s">
        <v>95</v>
      </c>
      <c r="C44" s="292">
        <v>5</v>
      </c>
      <c r="D44" s="292"/>
      <c r="E44" s="292">
        <v>3</v>
      </c>
      <c r="F44" s="292"/>
      <c r="G44" s="292"/>
      <c r="H44" s="292"/>
      <c r="I44" s="292">
        <v>8</v>
      </c>
      <c r="J44" s="292"/>
    </row>
    <row r="45" spans="2:10" ht="19.5" customHeight="1">
      <c r="B45" s="226" t="s">
        <v>39</v>
      </c>
      <c r="C45" s="293">
        <v>21</v>
      </c>
      <c r="D45" s="293"/>
      <c r="E45" s="293">
        <v>25</v>
      </c>
      <c r="F45" s="293"/>
      <c r="G45" s="293"/>
      <c r="H45" s="293"/>
      <c r="I45" s="293">
        <v>46</v>
      </c>
      <c r="J45" s="293"/>
    </row>
    <row r="46" spans="2:10" ht="19.5" customHeight="1">
      <c r="B46" s="225" t="s">
        <v>394</v>
      </c>
      <c r="C46" s="294">
        <v>37</v>
      </c>
      <c r="D46" s="294"/>
      <c r="E46" s="294">
        <v>10</v>
      </c>
      <c r="F46" s="294"/>
      <c r="G46" s="294"/>
      <c r="H46" s="294"/>
      <c r="I46" s="294">
        <v>47</v>
      </c>
      <c r="J46" s="294"/>
    </row>
    <row r="47" spans="2:10" ht="19.5" customHeight="1" thickBot="1">
      <c r="B47" s="247" t="s">
        <v>3</v>
      </c>
      <c r="C47" s="291">
        <v>297</v>
      </c>
      <c r="D47" s="291"/>
      <c r="E47" s="291">
        <v>343</v>
      </c>
      <c r="F47" s="291"/>
      <c r="G47" s="291"/>
      <c r="H47" s="291"/>
      <c r="I47" s="291">
        <v>640</v>
      </c>
      <c r="J47" s="291"/>
    </row>
    <row r="48" ht="15.75" thickTop="1"/>
    <row r="49" spans="1:10" ht="15">
      <c r="A49" s="246"/>
      <c r="B49" s="290"/>
      <c r="C49" s="290"/>
      <c r="D49" s="290"/>
      <c r="E49" s="290"/>
      <c r="F49" s="290"/>
      <c r="G49" s="290"/>
      <c r="H49" s="290"/>
      <c r="I49" s="290"/>
      <c r="J49" s="290"/>
    </row>
  </sheetData>
  <sheetProtection/>
  <mergeCells count="61">
    <mergeCell ref="B30:J30"/>
    <mergeCell ref="I35:J35"/>
    <mergeCell ref="C37:D37"/>
    <mergeCell ref="C36:D36"/>
    <mergeCell ref="C34:D34"/>
    <mergeCell ref="I34:J34"/>
    <mergeCell ref="G34:H34"/>
    <mergeCell ref="I37:J37"/>
    <mergeCell ref="B1:J1"/>
    <mergeCell ref="C38:D38"/>
    <mergeCell ref="C39:D39"/>
    <mergeCell ref="C40:D40"/>
    <mergeCell ref="G39:H39"/>
    <mergeCell ref="G2:H2"/>
    <mergeCell ref="I40:J40"/>
    <mergeCell ref="I2:J2"/>
    <mergeCell ref="E36:F36"/>
    <mergeCell ref="E34:F34"/>
    <mergeCell ref="C35:D35"/>
    <mergeCell ref="C43:D43"/>
    <mergeCell ref="C42:D42"/>
    <mergeCell ref="E43:F43"/>
    <mergeCell ref="G35:H35"/>
    <mergeCell ref="C41:D41"/>
    <mergeCell ref="E35:F35"/>
    <mergeCell ref="G37:H37"/>
    <mergeCell ref="G36:H36"/>
    <mergeCell ref="G40:H40"/>
    <mergeCell ref="E37:F37"/>
    <mergeCell ref="E38:F38"/>
    <mergeCell ref="C45:D45"/>
    <mergeCell ref="I43:J43"/>
    <mergeCell ref="I39:J39"/>
    <mergeCell ref="I36:J36"/>
    <mergeCell ref="E39:F39"/>
    <mergeCell ref="E41:F41"/>
    <mergeCell ref="C44:D44"/>
    <mergeCell ref="G44:H44"/>
    <mergeCell ref="I42:J42"/>
    <mergeCell ref="I38:J38"/>
    <mergeCell ref="I45:J45"/>
    <mergeCell ref="I41:J41"/>
    <mergeCell ref="G42:H42"/>
    <mergeCell ref="E47:F47"/>
    <mergeCell ref="I46:J46"/>
    <mergeCell ref="G45:H45"/>
    <mergeCell ref="I44:J44"/>
    <mergeCell ref="G38:H38"/>
    <mergeCell ref="G41:H41"/>
    <mergeCell ref="E40:F40"/>
    <mergeCell ref="G43:H43"/>
    <mergeCell ref="B49:J49"/>
    <mergeCell ref="I47:J47"/>
    <mergeCell ref="G47:H47"/>
    <mergeCell ref="E42:F42"/>
    <mergeCell ref="E44:F44"/>
    <mergeCell ref="E45:F45"/>
    <mergeCell ref="C46:D46"/>
    <mergeCell ref="G46:H46"/>
    <mergeCell ref="E46:F46"/>
    <mergeCell ref="C47:D47"/>
  </mergeCells>
  <printOptions horizontalCentered="1" verticalCentered="1"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86"/>
  <sheetViews>
    <sheetView rightToLeft="1" zoomScalePageLayoutView="0" workbookViewId="0" topLeftCell="A65">
      <selection activeCell="A44" sqref="A44:I86"/>
    </sheetView>
  </sheetViews>
  <sheetFormatPr defaultColWidth="9.140625" defaultRowHeight="15"/>
  <cols>
    <col min="1" max="1" width="11.421875" style="0" customWidth="1"/>
    <col min="2" max="2" width="9.8515625" style="0" customWidth="1"/>
    <col min="3" max="3" width="12.7109375" style="0" customWidth="1"/>
    <col min="4" max="4" width="11.57421875" style="0" customWidth="1"/>
    <col min="5" max="5" width="13.7109375" style="0" customWidth="1"/>
    <col min="6" max="6" width="11.8515625" style="0" customWidth="1"/>
    <col min="7" max="7" width="15.8515625" style="0" customWidth="1"/>
    <col min="8" max="8" width="13.28125" style="0" customWidth="1"/>
    <col min="9" max="9" width="15.57421875" style="0" customWidth="1"/>
  </cols>
  <sheetData>
    <row r="2" ht="22.5" customHeight="1"/>
    <row r="3" spans="1:9" ht="18">
      <c r="A3" s="339" t="s">
        <v>427</v>
      </c>
      <c r="B3" s="339"/>
      <c r="C3" s="339"/>
      <c r="D3" s="339"/>
      <c r="E3" s="339"/>
      <c r="F3" s="339"/>
      <c r="G3" s="339"/>
      <c r="H3" s="339"/>
      <c r="I3" s="339"/>
    </row>
    <row r="4" spans="1:9" ht="27.75" customHeight="1">
      <c r="A4" s="333" t="s">
        <v>515</v>
      </c>
      <c r="B4" s="333"/>
      <c r="C4" s="121"/>
      <c r="D4" s="121"/>
      <c r="E4" s="333" t="s">
        <v>46</v>
      </c>
      <c r="F4" s="333"/>
      <c r="G4" s="121"/>
      <c r="H4" s="334" t="s">
        <v>43</v>
      </c>
      <c r="I4" s="334"/>
    </row>
    <row r="5" spans="1:9" ht="15.75" customHeight="1">
      <c r="A5" s="350" t="s">
        <v>31</v>
      </c>
      <c r="B5" s="346" t="s">
        <v>298</v>
      </c>
      <c r="C5" s="346"/>
      <c r="D5" s="346" t="s">
        <v>299</v>
      </c>
      <c r="E5" s="346"/>
      <c r="F5" s="346" t="s">
        <v>300</v>
      </c>
      <c r="G5" s="346"/>
      <c r="H5" s="353" t="s">
        <v>301</v>
      </c>
      <c r="I5" s="353"/>
    </row>
    <row r="6" spans="1:9" ht="16.5" thickBot="1">
      <c r="A6" s="351"/>
      <c r="B6" s="168" t="s">
        <v>45</v>
      </c>
      <c r="C6" s="168" t="s">
        <v>32</v>
      </c>
      <c r="D6" s="168" t="s">
        <v>45</v>
      </c>
      <c r="E6" s="168" t="s">
        <v>32</v>
      </c>
      <c r="F6" s="168" t="s">
        <v>45</v>
      </c>
      <c r="G6" s="153" t="s">
        <v>32</v>
      </c>
      <c r="H6" s="153" t="s">
        <v>47</v>
      </c>
      <c r="I6" s="153" t="s">
        <v>32</v>
      </c>
    </row>
    <row r="7" spans="1:9" ht="21.75" customHeight="1" thickTop="1">
      <c r="A7" s="159" t="s">
        <v>354</v>
      </c>
      <c r="B7" s="13">
        <v>2850</v>
      </c>
      <c r="C7" s="13">
        <v>52000</v>
      </c>
      <c r="D7" s="13">
        <v>0</v>
      </c>
      <c r="E7" s="13">
        <v>0</v>
      </c>
      <c r="F7" s="13">
        <v>4880</v>
      </c>
      <c r="G7" s="13">
        <v>86850</v>
      </c>
      <c r="H7" s="13">
        <f>B7+D7+F7</f>
        <v>7730</v>
      </c>
      <c r="I7" s="13">
        <f>C7+E7+G7</f>
        <v>138850</v>
      </c>
    </row>
    <row r="8" spans="1:9" ht="21.75" customHeight="1">
      <c r="A8" s="160" t="s">
        <v>33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f aca="true" t="shared" si="0" ref="H8:H19">B8+D8+F8</f>
        <v>0</v>
      </c>
      <c r="I8" s="12">
        <f aca="true" t="shared" si="1" ref="I8:I19">C8+E8+G8</f>
        <v>0</v>
      </c>
    </row>
    <row r="9" spans="1:9" ht="21.75" customHeight="1">
      <c r="A9" s="159" t="s">
        <v>34</v>
      </c>
      <c r="B9" s="13">
        <v>65</v>
      </c>
      <c r="C9" s="13">
        <v>2600</v>
      </c>
      <c r="D9" s="13">
        <v>520</v>
      </c>
      <c r="E9" s="13">
        <v>13000</v>
      </c>
      <c r="F9" s="13">
        <v>0</v>
      </c>
      <c r="G9" s="13">
        <v>0</v>
      </c>
      <c r="H9" s="13">
        <f t="shared" si="0"/>
        <v>585</v>
      </c>
      <c r="I9" s="13">
        <f>C9+E9+G9</f>
        <v>15600</v>
      </c>
    </row>
    <row r="10" spans="1:9" ht="21.75" customHeight="1">
      <c r="A10" s="160" t="s">
        <v>409</v>
      </c>
      <c r="B10" s="12">
        <v>0</v>
      </c>
      <c r="C10" s="12">
        <v>0</v>
      </c>
      <c r="D10" s="12">
        <v>7705</v>
      </c>
      <c r="E10" s="12">
        <v>186500</v>
      </c>
      <c r="F10" s="12">
        <v>1130</v>
      </c>
      <c r="G10" s="12">
        <v>56500</v>
      </c>
      <c r="H10" s="12">
        <f t="shared" si="0"/>
        <v>8835</v>
      </c>
      <c r="I10" s="12">
        <f t="shared" si="1"/>
        <v>243000</v>
      </c>
    </row>
    <row r="11" spans="1:9" ht="21.75" customHeight="1">
      <c r="A11" s="159" t="s">
        <v>35</v>
      </c>
      <c r="B11" s="13">
        <v>0</v>
      </c>
      <c r="C11" s="13">
        <v>0</v>
      </c>
      <c r="D11" s="13">
        <v>0</v>
      </c>
      <c r="E11" s="13">
        <v>0</v>
      </c>
      <c r="F11" s="13">
        <v>5539</v>
      </c>
      <c r="G11" s="13">
        <v>178560</v>
      </c>
      <c r="H11" s="13">
        <f t="shared" si="0"/>
        <v>5539</v>
      </c>
      <c r="I11" s="13">
        <f t="shared" si="1"/>
        <v>178560</v>
      </c>
    </row>
    <row r="12" spans="1:9" ht="21.75" customHeight="1">
      <c r="A12" s="160" t="s">
        <v>36</v>
      </c>
      <c r="B12" s="12">
        <v>0</v>
      </c>
      <c r="C12" s="12">
        <v>0</v>
      </c>
      <c r="D12" s="12">
        <v>0</v>
      </c>
      <c r="E12" s="12">
        <v>0</v>
      </c>
      <c r="F12" s="12">
        <v>1018</v>
      </c>
      <c r="G12" s="12">
        <v>23290</v>
      </c>
      <c r="H12" s="12">
        <f t="shared" si="0"/>
        <v>1018</v>
      </c>
      <c r="I12" s="12">
        <f t="shared" si="1"/>
        <v>23290</v>
      </c>
    </row>
    <row r="13" spans="1:9" ht="21.75" customHeight="1">
      <c r="A13" s="159" t="s">
        <v>37</v>
      </c>
      <c r="B13" s="13">
        <v>7380</v>
      </c>
      <c r="C13" s="13">
        <v>149850</v>
      </c>
      <c r="D13" s="13">
        <v>0</v>
      </c>
      <c r="E13" s="13">
        <v>0</v>
      </c>
      <c r="F13" s="13">
        <v>795</v>
      </c>
      <c r="G13" s="13">
        <v>30300</v>
      </c>
      <c r="H13" s="13">
        <f t="shared" si="0"/>
        <v>8175</v>
      </c>
      <c r="I13" s="13">
        <f t="shared" si="1"/>
        <v>180150</v>
      </c>
    </row>
    <row r="14" spans="1:9" ht="21.75" customHeight="1">
      <c r="A14" s="160" t="s">
        <v>38</v>
      </c>
      <c r="B14" s="12">
        <v>0</v>
      </c>
      <c r="C14" s="12">
        <v>0</v>
      </c>
      <c r="D14" s="12">
        <v>120</v>
      </c>
      <c r="E14" s="12">
        <v>3000</v>
      </c>
      <c r="F14" s="12">
        <v>1082</v>
      </c>
      <c r="G14" s="12">
        <v>54030</v>
      </c>
      <c r="H14" s="12">
        <f t="shared" si="0"/>
        <v>1202</v>
      </c>
      <c r="I14" s="12">
        <f t="shared" si="1"/>
        <v>57030</v>
      </c>
    </row>
    <row r="15" spans="1:9" ht="21.75" customHeight="1">
      <c r="A15" s="159" t="s">
        <v>356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si="0"/>
        <v>0</v>
      </c>
      <c r="I15" s="13">
        <f t="shared" si="1"/>
        <v>0</v>
      </c>
    </row>
    <row r="16" spans="1:9" ht="21.75" customHeight="1">
      <c r="A16" s="232" t="s">
        <v>410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  <c r="I16" s="12">
        <f t="shared" si="1"/>
        <v>0</v>
      </c>
    </row>
    <row r="17" spans="1:9" ht="21.75" customHeight="1">
      <c r="A17" s="159" t="s">
        <v>411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0"/>
        <v>0</v>
      </c>
      <c r="I17" s="13">
        <f t="shared" si="1"/>
        <v>0</v>
      </c>
    </row>
    <row r="18" spans="1:9" ht="21.75" customHeight="1">
      <c r="A18" s="160" t="s">
        <v>39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0"/>
        <v>0</v>
      </c>
      <c r="I18" s="12">
        <f t="shared" si="1"/>
        <v>0</v>
      </c>
    </row>
    <row r="19" spans="1:9" ht="21.75" customHeight="1" thickBot="1">
      <c r="A19" s="161" t="s">
        <v>40</v>
      </c>
      <c r="B19" s="13">
        <v>1550</v>
      </c>
      <c r="C19" s="13">
        <v>46500</v>
      </c>
      <c r="D19" s="13">
        <v>0</v>
      </c>
      <c r="E19" s="13">
        <v>0</v>
      </c>
      <c r="F19" s="13">
        <v>1968</v>
      </c>
      <c r="G19" s="13">
        <v>72660</v>
      </c>
      <c r="H19" s="13">
        <f t="shared" si="0"/>
        <v>3518</v>
      </c>
      <c r="I19" s="13">
        <f t="shared" si="1"/>
        <v>119160</v>
      </c>
    </row>
    <row r="20" spans="1:9" ht="21.75" customHeight="1" thickBot="1">
      <c r="A20" s="169" t="s">
        <v>3</v>
      </c>
      <c r="B20" s="18">
        <f aca="true" t="shared" si="2" ref="B20:I20">SUM(B7:B19)</f>
        <v>11845</v>
      </c>
      <c r="C20" s="18">
        <f t="shared" si="2"/>
        <v>250950</v>
      </c>
      <c r="D20" s="18">
        <f t="shared" si="2"/>
        <v>8345</v>
      </c>
      <c r="E20" s="18">
        <f t="shared" si="2"/>
        <v>202500</v>
      </c>
      <c r="F20" s="18">
        <f t="shared" si="2"/>
        <v>16412</v>
      </c>
      <c r="G20" s="18">
        <f t="shared" si="2"/>
        <v>502190</v>
      </c>
      <c r="H20" s="18">
        <f t="shared" si="2"/>
        <v>36602</v>
      </c>
      <c r="I20" s="18">
        <f t="shared" si="2"/>
        <v>955640</v>
      </c>
    </row>
    <row r="21" spans="1:9" ht="15.75" customHeight="1" thickTop="1">
      <c r="A21" s="349"/>
      <c r="B21" s="349"/>
      <c r="C21" s="349"/>
      <c r="D21" s="349"/>
      <c r="E21" s="349"/>
      <c r="F21" s="349"/>
      <c r="G21" s="349"/>
      <c r="H21" s="63"/>
      <c r="I21" s="63"/>
    </row>
    <row r="23" ht="41.25" customHeight="1"/>
    <row r="24" spans="1:9" ht="20.25" customHeight="1">
      <c r="A24" s="339" t="s">
        <v>427</v>
      </c>
      <c r="B24" s="339"/>
      <c r="C24" s="339"/>
      <c r="D24" s="339"/>
      <c r="E24" s="339"/>
      <c r="F24" s="339"/>
      <c r="G24" s="339"/>
      <c r="H24" s="339"/>
      <c r="I24" s="33"/>
    </row>
    <row r="25" spans="1:9" ht="22.5" customHeight="1">
      <c r="A25" s="333" t="s">
        <v>267</v>
      </c>
      <c r="B25" s="333"/>
      <c r="C25" s="332" t="s">
        <v>152</v>
      </c>
      <c r="D25" s="332"/>
      <c r="E25" s="332"/>
      <c r="F25" s="121"/>
      <c r="G25" s="334" t="s">
        <v>48</v>
      </c>
      <c r="H25" s="334"/>
      <c r="I25" s="34"/>
    </row>
    <row r="26" spans="1:9" ht="15.75">
      <c r="A26" s="346" t="s">
        <v>9</v>
      </c>
      <c r="B26" s="346" t="s">
        <v>274</v>
      </c>
      <c r="C26" s="346"/>
      <c r="D26" s="346" t="s">
        <v>245</v>
      </c>
      <c r="E26" s="346"/>
      <c r="F26" s="152" t="s">
        <v>275</v>
      </c>
      <c r="G26" s="346" t="s">
        <v>246</v>
      </c>
      <c r="H26" s="346"/>
      <c r="I26" s="32"/>
    </row>
    <row r="27" spans="1:9" ht="16.5" thickBot="1">
      <c r="A27" s="347"/>
      <c r="B27" s="153" t="s">
        <v>45</v>
      </c>
      <c r="C27" s="153" t="s">
        <v>32</v>
      </c>
      <c r="D27" s="153" t="s">
        <v>45</v>
      </c>
      <c r="E27" s="153" t="s">
        <v>32</v>
      </c>
      <c r="F27" s="153" t="s">
        <v>32</v>
      </c>
      <c r="G27" s="153" t="s">
        <v>45</v>
      </c>
      <c r="H27" s="153" t="s">
        <v>32</v>
      </c>
      <c r="I27" s="32"/>
    </row>
    <row r="28" spans="1:8" ht="21.75" customHeight="1" thickTop="1">
      <c r="A28" s="116" t="s">
        <v>354</v>
      </c>
      <c r="B28" s="13">
        <v>134535</v>
      </c>
      <c r="C28" s="13">
        <v>1658880</v>
      </c>
      <c r="D28" s="13">
        <v>2000</v>
      </c>
      <c r="E28" s="13">
        <v>24000</v>
      </c>
      <c r="F28" s="13">
        <v>0</v>
      </c>
      <c r="G28" s="13">
        <f>B28+D28</f>
        <v>136535</v>
      </c>
      <c r="H28" s="13">
        <f>C28+E28+F28</f>
        <v>1682880</v>
      </c>
    </row>
    <row r="29" spans="1:8" ht="21.75" customHeight="1">
      <c r="A29" s="117" t="s">
        <v>33</v>
      </c>
      <c r="B29" s="12">
        <v>10</v>
      </c>
      <c r="C29" s="12">
        <v>100</v>
      </c>
      <c r="D29" s="12">
        <v>3450</v>
      </c>
      <c r="E29" s="12">
        <v>51750</v>
      </c>
      <c r="F29" s="12">
        <v>0</v>
      </c>
      <c r="G29" s="12">
        <f aca="true" t="shared" si="3" ref="G29:G40">B29+D29</f>
        <v>3460</v>
      </c>
      <c r="H29" s="12">
        <f aca="true" t="shared" si="4" ref="H29:H40">C29+E29+F29</f>
        <v>51850</v>
      </c>
    </row>
    <row r="30" spans="1:8" ht="21.75" customHeight="1">
      <c r="A30" s="116" t="s">
        <v>34</v>
      </c>
      <c r="B30" s="13">
        <v>170</v>
      </c>
      <c r="C30" s="13">
        <v>3400</v>
      </c>
      <c r="D30" s="13">
        <v>26826</v>
      </c>
      <c r="E30" s="13">
        <v>409710</v>
      </c>
      <c r="F30" s="13">
        <v>4175</v>
      </c>
      <c r="G30" s="13">
        <f t="shared" si="3"/>
        <v>26996</v>
      </c>
      <c r="H30" s="13">
        <f t="shared" si="4"/>
        <v>417285</v>
      </c>
    </row>
    <row r="31" spans="1:8" ht="21.75" customHeight="1">
      <c r="A31" s="117" t="s">
        <v>355</v>
      </c>
      <c r="B31" s="12">
        <v>16009</v>
      </c>
      <c r="C31" s="12">
        <v>328975</v>
      </c>
      <c r="D31" s="12">
        <v>5696</v>
      </c>
      <c r="E31" s="12">
        <v>152486</v>
      </c>
      <c r="F31" s="12">
        <v>185250</v>
      </c>
      <c r="G31" s="12">
        <f t="shared" si="3"/>
        <v>21705</v>
      </c>
      <c r="H31" s="12">
        <f t="shared" si="4"/>
        <v>666711</v>
      </c>
    </row>
    <row r="32" spans="1:8" ht="21.75" customHeight="1">
      <c r="A32" s="116" t="s">
        <v>35</v>
      </c>
      <c r="B32" s="13">
        <v>1510</v>
      </c>
      <c r="C32" s="13">
        <v>29930</v>
      </c>
      <c r="D32" s="13">
        <v>24485</v>
      </c>
      <c r="E32" s="13">
        <v>517170</v>
      </c>
      <c r="F32" s="13">
        <v>0</v>
      </c>
      <c r="G32" s="13">
        <f t="shared" si="3"/>
        <v>25995</v>
      </c>
      <c r="H32" s="13">
        <f t="shared" si="4"/>
        <v>547100</v>
      </c>
    </row>
    <row r="33" spans="1:8" ht="21.75" customHeight="1">
      <c r="A33" s="117" t="s">
        <v>36</v>
      </c>
      <c r="B33" s="12">
        <v>6437</v>
      </c>
      <c r="C33" s="12">
        <v>129152</v>
      </c>
      <c r="D33" s="12">
        <v>0</v>
      </c>
      <c r="E33" s="12">
        <v>0</v>
      </c>
      <c r="F33" s="12">
        <v>131350</v>
      </c>
      <c r="G33" s="12">
        <f t="shared" si="3"/>
        <v>6437</v>
      </c>
      <c r="H33" s="12">
        <f t="shared" si="4"/>
        <v>260502</v>
      </c>
    </row>
    <row r="34" spans="1:8" ht="21.75" customHeight="1">
      <c r="A34" s="116" t="s">
        <v>37</v>
      </c>
      <c r="B34" s="13">
        <v>75</v>
      </c>
      <c r="C34" s="13">
        <v>1500</v>
      </c>
      <c r="D34" s="13">
        <v>70856</v>
      </c>
      <c r="E34" s="13">
        <v>1720109</v>
      </c>
      <c r="F34" s="13">
        <v>3221820</v>
      </c>
      <c r="G34" s="13">
        <f t="shared" si="3"/>
        <v>70931</v>
      </c>
      <c r="H34" s="13">
        <f t="shared" si="4"/>
        <v>4943429</v>
      </c>
    </row>
    <row r="35" spans="1:8" ht="21.75" customHeight="1">
      <c r="A35" s="117" t="s">
        <v>38</v>
      </c>
      <c r="B35" s="12">
        <v>0</v>
      </c>
      <c r="C35" s="12">
        <v>0</v>
      </c>
      <c r="D35" s="12">
        <v>24620</v>
      </c>
      <c r="E35" s="12">
        <v>449629</v>
      </c>
      <c r="F35" s="12">
        <v>13000</v>
      </c>
      <c r="G35" s="12">
        <f t="shared" si="3"/>
        <v>24620</v>
      </c>
      <c r="H35" s="12">
        <f t="shared" si="4"/>
        <v>462629</v>
      </c>
    </row>
    <row r="36" spans="1:8" ht="21.75" customHeight="1">
      <c r="A36" s="36" t="s">
        <v>356</v>
      </c>
      <c r="B36" s="13">
        <v>3</v>
      </c>
      <c r="C36" s="13">
        <v>30</v>
      </c>
      <c r="D36" s="13">
        <v>0</v>
      </c>
      <c r="E36" s="13">
        <v>0</v>
      </c>
      <c r="F36" s="13">
        <v>0</v>
      </c>
      <c r="G36" s="13">
        <f t="shared" si="3"/>
        <v>3</v>
      </c>
      <c r="H36" s="13">
        <f t="shared" si="4"/>
        <v>30</v>
      </c>
    </row>
    <row r="37" spans="1:8" ht="21.75" customHeight="1">
      <c r="A37" s="117" t="s">
        <v>96</v>
      </c>
      <c r="B37" s="12">
        <v>0</v>
      </c>
      <c r="C37" s="12">
        <v>0</v>
      </c>
      <c r="D37" s="12">
        <v>10730</v>
      </c>
      <c r="E37" s="12">
        <v>320750</v>
      </c>
      <c r="F37" s="12">
        <v>0</v>
      </c>
      <c r="G37" s="12">
        <f t="shared" si="3"/>
        <v>10730</v>
      </c>
      <c r="H37" s="12">
        <f t="shared" si="4"/>
        <v>320750</v>
      </c>
    </row>
    <row r="38" spans="1:8" ht="21.75" customHeight="1">
      <c r="A38" s="116" t="s">
        <v>95</v>
      </c>
      <c r="B38" s="13">
        <v>240</v>
      </c>
      <c r="C38" s="13">
        <v>4950</v>
      </c>
      <c r="D38" s="13">
        <v>22171</v>
      </c>
      <c r="E38" s="13">
        <v>525565</v>
      </c>
      <c r="F38" s="13">
        <v>0</v>
      </c>
      <c r="G38" s="13">
        <f t="shared" si="3"/>
        <v>22411</v>
      </c>
      <c r="H38" s="13">
        <f t="shared" si="4"/>
        <v>530515</v>
      </c>
    </row>
    <row r="39" spans="1:8" ht="21.75" customHeight="1">
      <c r="A39" s="117" t="s">
        <v>39</v>
      </c>
      <c r="B39" s="12">
        <v>3300</v>
      </c>
      <c r="C39" s="12">
        <v>36200</v>
      </c>
      <c r="D39" s="12">
        <v>0</v>
      </c>
      <c r="E39" s="12">
        <v>0</v>
      </c>
      <c r="F39" s="12">
        <v>56700</v>
      </c>
      <c r="G39" s="12">
        <f t="shared" si="3"/>
        <v>3300</v>
      </c>
      <c r="H39" s="12">
        <f t="shared" si="4"/>
        <v>92900</v>
      </c>
    </row>
    <row r="40" spans="1:8" ht="21.75" customHeight="1" thickBot="1">
      <c r="A40" s="116" t="s">
        <v>40</v>
      </c>
      <c r="B40" s="13">
        <v>11000</v>
      </c>
      <c r="C40" s="13">
        <v>198000</v>
      </c>
      <c r="D40" s="13">
        <v>25017</v>
      </c>
      <c r="E40" s="13">
        <v>517170</v>
      </c>
      <c r="F40" s="13">
        <v>315200</v>
      </c>
      <c r="G40" s="13">
        <f t="shared" si="3"/>
        <v>36017</v>
      </c>
      <c r="H40" s="13">
        <f t="shared" si="4"/>
        <v>1030370</v>
      </c>
    </row>
    <row r="41" spans="1:9" ht="21.75" customHeight="1" thickBot="1">
      <c r="A41" s="110" t="s">
        <v>3</v>
      </c>
      <c r="B41" s="18">
        <f aca="true" t="shared" si="5" ref="B41:H41">SUM(B28:B40)</f>
        <v>173289</v>
      </c>
      <c r="C41" s="18">
        <f t="shared" si="5"/>
        <v>2391117</v>
      </c>
      <c r="D41" s="18">
        <f t="shared" si="5"/>
        <v>215851</v>
      </c>
      <c r="E41" s="18">
        <f t="shared" si="5"/>
        <v>4688339</v>
      </c>
      <c r="F41" s="18">
        <f t="shared" si="5"/>
        <v>3927495</v>
      </c>
      <c r="G41" s="18">
        <f t="shared" si="5"/>
        <v>389140</v>
      </c>
      <c r="H41" s="18">
        <f t="shared" si="5"/>
        <v>11006951</v>
      </c>
      <c r="I41" s="35"/>
    </row>
    <row r="42" spans="1:7" ht="15.75" thickTop="1">
      <c r="A42" s="354"/>
      <c r="B42" s="354"/>
      <c r="C42" s="354"/>
      <c r="D42" s="354"/>
      <c r="E42" s="354"/>
      <c r="F42" s="354"/>
      <c r="G42" s="354"/>
    </row>
    <row r="45" ht="20.25" customHeight="1"/>
    <row r="46" spans="1:9" ht="20.25" customHeight="1">
      <c r="A46" s="339" t="s">
        <v>427</v>
      </c>
      <c r="B46" s="339"/>
      <c r="C46" s="339"/>
      <c r="D46" s="339"/>
      <c r="E46" s="339"/>
      <c r="F46" s="339"/>
      <c r="G46" s="339"/>
      <c r="H46" s="339"/>
      <c r="I46" s="339"/>
    </row>
    <row r="47" spans="1:9" ht="15" customHeight="1">
      <c r="A47" s="333" t="s">
        <v>515</v>
      </c>
      <c r="B47" s="333"/>
      <c r="C47" s="121"/>
      <c r="D47" s="332" t="s">
        <v>153</v>
      </c>
      <c r="E47" s="332"/>
      <c r="F47" s="121"/>
      <c r="G47" s="121"/>
      <c r="H47" s="334" t="s">
        <v>89</v>
      </c>
      <c r="I47" s="334"/>
    </row>
    <row r="48" spans="1:9" ht="15.75" customHeight="1">
      <c r="A48" s="346" t="s">
        <v>31</v>
      </c>
      <c r="B48" s="348" t="s">
        <v>247</v>
      </c>
      <c r="C48" s="348"/>
      <c r="D48" s="348" t="s">
        <v>248</v>
      </c>
      <c r="E48" s="348"/>
      <c r="F48" s="348" t="s">
        <v>249</v>
      </c>
      <c r="G48" s="348"/>
      <c r="H48" s="348" t="s">
        <v>276</v>
      </c>
      <c r="I48" s="348"/>
    </row>
    <row r="49" spans="1:9" ht="14.25" customHeight="1" thickBot="1">
      <c r="A49" s="347"/>
      <c r="B49" s="168" t="s">
        <v>20</v>
      </c>
      <c r="C49" s="168" t="s">
        <v>32</v>
      </c>
      <c r="D49" s="168" t="s">
        <v>20</v>
      </c>
      <c r="E49" s="168" t="s">
        <v>32</v>
      </c>
      <c r="F49" s="168" t="s">
        <v>20</v>
      </c>
      <c r="G49" s="168" t="s">
        <v>32</v>
      </c>
      <c r="H49" s="168" t="s">
        <v>20</v>
      </c>
      <c r="I49" s="168" t="s">
        <v>32</v>
      </c>
    </row>
    <row r="50" spans="1:9" ht="21.75" customHeight="1" thickTop="1">
      <c r="A50" s="159" t="s">
        <v>354</v>
      </c>
      <c r="B50" s="13">
        <v>1971</v>
      </c>
      <c r="C50" s="13">
        <v>182570</v>
      </c>
      <c r="D50" s="13">
        <v>1623</v>
      </c>
      <c r="E50" s="13">
        <v>129900</v>
      </c>
      <c r="F50" s="13">
        <v>0</v>
      </c>
      <c r="G50" s="13">
        <v>0</v>
      </c>
      <c r="H50" s="13">
        <f>B50+D50+F50</f>
        <v>3594</v>
      </c>
      <c r="I50" s="13">
        <f>C50+E50+G50</f>
        <v>312470</v>
      </c>
    </row>
    <row r="51" spans="1:9" ht="21.75" customHeight="1">
      <c r="A51" s="160" t="s">
        <v>33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aca="true" t="shared" si="6" ref="H51:H62">B51+D51+F51</f>
        <v>0</v>
      </c>
      <c r="I51" s="12">
        <f aca="true" t="shared" si="7" ref="I51:I62">C51+E51+G51</f>
        <v>0</v>
      </c>
    </row>
    <row r="52" spans="1:9" ht="21.75" customHeight="1">
      <c r="A52" s="159" t="s">
        <v>34</v>
      </c>
      <c r="B52" s="13">
        <v>0</v>
      </c>
      <c r="C52" s="13">
        <v>0</v>
      </c>
      <c r="D52" s="13">
        <v>302</v>
      </c>
      <c r="E52" s="13">
        <v>17912</v>
      </c>
      <c r="F52" s="13">
        <v>39</v>
      </c>
      <c r="G52" s="13">
        <v>6605</v>
      </c>
      <c r="H52" s="13">
        <f t="shared" si="6"/>
        <v>341</v>
      </c>
      <c r="I52" s="13">
        <f t="shared" si="7"/>
        <v>24517</v>
      </c>
    </row>
    <row r="53" spans="1:9" ht="21.75" customHeight="1">
      <c r="A53" s="160" t="s">
        <v>409</v>
      </c>
      <c r="B53" s="12">
        <v>0</v>
      </c>
      <c r="C53" s="12">
        <v>0</v>
      </c>
      <c r="D53" s="12">
        <v>220</v>
      </c>
      <c r="E53" s="12">
        <v>8050</v>
      </c>
      <c r="F53" s="12">
        <v>51</v>
      </c>
      <c r="G53" s="12">
        <v>8970</v>
      </c>
      <c r="H53" s="12">
        <f t="shared" si="6"/>
        <v>271</v>
      </c>
      <c r="I53" s="12">
        <f t="shared" si="7"/>
        <v>17020</v>
      </c>
    </row>
    <row r="54" spans="1:9" ht="21.75" customHeight="1">
      <c r="A54" s="159" t="s">
        <v>35</v>
      </c>
      <c r="B54" s="13">
        <v>0</v>
      </c>
      <c r="C54" s="13">
        <v>0</v>
      </c>
      <c r="D54" s="13">
        <v>2583</v>
      </c>
      <c r="E54" s="13">
        <v>195675</v>
      </c>
      <c r="F54" s="13">
        <v>254</v>
      </c>
      <c r="G54" s="13">
        <v>62315</v>
      </c>
      <c r="H54" s="13">
        <f t="shared" si="6"/>
        <v>2837</v>
      </c>
      <c r="I54" s="13">
        <f t="shared" si="7"/>
        <v>257990</v>
      </c>
    </row>
    <row r="55" spans="1:9" ht="21.75" customHeight="1">
      <c r="A55" s="160" t="s">
        <v>36</v>
      </c>
      <c r="B55" s="12">
        <v>0</v>
      </c>
      <c r="C55" s="12">
        <v>0</v>
      </c>
      <c r="D55" s="12">
        <v>27</v>
      </c>
      <c r="E55" s="12">
        <v>945</v>
      </c>
      <c r="F55" s="12">
        <v>5</v>
      </c>
      <c r="G55" s="12">
        <v>870</v>
      </c>
      <c r="H55" s="12">
        <f t="shared" si="6"/>
        <v>32</v>
      </c>
      <c r="I55" s="12">
        <f t="shared" si="7"/>
        <v>1815</v>
      </c>
    </row>
    <row r="56" spans="1:9" ht="21.75" customHeight="1">
      <c r="A56" s="159" t="s">
        <v>37</v>
      </c>
      <c r="B56" s="13">
        <v>1296</v>
      </c>
      <c r="C56" s="13">
        <v>68690</v>
      </c>
      <c r="D56" s="13">
        <v>48</v>
      </c>
      <c r="E56" s="13">
        <v>3330</v>
      </c>
      <c r="F56" s="13">
        <v>138</v>
      </c>
      <c r="G56" s="13">
        <v>30230</v>
      </c>
      <c r="H56" s="13">
        <f t="shared" si="6"/>
        <v>1482</v>
      </c>
      <c r="I56" s="13">
        <f t="shared" si="7"/>
        <v>102250</v>
      </c>
    </row>
    <row r="57" spans="1:9" ht="21.75" customHeight="1">
      <c r="A57" s="160" t="s">
        <v>38</v>
      </c>
      <c r="B57" s="12">
        <v>57</v>
      </c>
      <c r="C57" s="12">
        <v>3700</v>
      </c>
      <c r="D57" s="12">
        <v>362</v>
      </c>
      <c r="E57" s="12">
        <v>13830</v>
      </c>
      <c r="F57" s="12">
        <v>95</v>
      </c>
      <c r="G57" s="12">
        <v>9750</v>
      </c>
      <c r="H57" s="12">
        <f t="shared" si="6"/>
        <v>514</v>
      </c>
      <c r="I57" s="12">
        <f t="shared" si="7"/>
        <v>27280</v>
      </c>
    </row>
    <row r="58" spans="1:9" ht="21.75" customHeight="1">
      <c r="A58" s="159" t="s">
        <v>356</v>
      </c>
      <c r="B58" s="13">
        <v>45</v>
      </c>
      <c r="C58" s="13">
        <v>4500</v>
      </c>
      <c r="D58" s="13">
        <v>40</v>
      </c>
      <c r="E58" s="13">
        <v>3000</v>
      </c>
      <c r="F58" s="13">
        <v>12</v>
      </c>
      <c r="G58" s="13">
        <v>2520</v>
      </c>
      <c r="H58" s="13">
        <f t="shared" si="6"/>
        <v>97</v>
      </c>
      <c r="I58" s="13">
        <f t="shared" si="7"/>
        <v>10020</v>
      </c>
    </row>
    <row r="59" spans="1:9" ht="21.75" customHeight="1">
      <c r="A59" s="233" t="s">
        <v>410</v>
      </c>
      <c r="B59" s="12">
        <v>25</v>
      </c>
      <c r="C59" s="12">
        <v>1000</v>
      </c>
      <c r="D59" s="12">
        <v>0</v>
      </c>
      <c r="E59" s="12">
        <v>0</v>
      </c>
      <c r="F59" s="12">
        <v>3</v>
      </c>
      <c r="G59" s="12">
        <v>510</v>
      </c>
      <c r="H59" s="12">
        <f t="shared" si="6"/>
        <v>28</v>
      </c>
      <c r="I59" s="12">
        <f t="shared" si="7"/>
        <v>1510</v>
      </c>
    </row>
    <row r="60" spans="1:9" ht="21.75" customHeight="1">
      <c r="A60" s="159" t="s">
        <v>411</v>
      </c>
      <c r="B60" s="13">
        <v>0</v>
      </c>
      <c r="C60" s="13">
        <v>0</v>
      </c>
      <c r="D60" s="13">
        <v>72</v>
      </c>
      <c r="E60" s="13">
        <v>4870</v>
      </c>
      <c r="F60" s="13">
        <v>30</v>
      </c>
      <c r="G60" s="13">
        <v>3050</v>
      </c>
      <c r="H60" s="13">
        <f t="shared" si="6"/>
        <v>102</v>
      </c>
      <c r="I60" s="13">
        <f t="shared" si="7"/>
        <v>7920</v>
      </c>
    </row>
    <row r="61" spans="1:9" ht="21.75" customHeight="1">
      <c r="A61" s="160" t="s">
        <v>39</v>
      </c>
      <c r="B61" s="12">
        <v>0</v>
      </c>
      <c r="C61" s="12">
        <v>0</v>
      </c>
      <c r="D61" s="12">
        <v>0</v>
      </c>
      <c r="E61" s="12">
        <v>0</v>
      </c>
      <c r="F61" s="12">
        <v>7</v>
      </c>
      <c r="G61" s="12">
        <v>700</v>
      </c>
      <c r="H61" s="12">
        <f t="shared" si="6"/>
        <v>7</v>
      </c>
      <c r="I61" s="12">
        <f t="shared" si="7"/>
        <v>700</v>
      </c>
    </row>
    <row r="62" spans="1:9" ht="21.75" customHeight="1" thickBot="1">
      <c r="A62" s="161" t="s">
        <v>40</v>
      </c>
      <c r="B62" s="13">
        <v>0</v>
      </c>
      <c r="C62" s="13">
        <v>0</v>
      </c>
      <c r="D62" s="13">
        <v>59</v>
      </c>
      <c r="E62" s="13">
        <v>2385</v>
      </c>
      <c r="F62" s="13">
        <v>66</v>
      </c>
      <c r="G62" s="13">
        <v>8800</v>
      </c>
      <c r="H62" s="13">
        <f t="shared" si="6"/>
        <v>125</v>
      </c>
      <c r="I62" s="13">
        <f t="shared" si="7"/>
        <v>11185</v>
      </c>
    </row>
    <row r="63" spans="1:9" ht="21.75" customHeight="1" thickBot="1">
      <c r="A63" s="169" t="s">
        <v>3</v>
      </c>
      <c r="B63" s="18">
        <f aca="true" t="shared" si="8" ref="B63:I63">SUM(B50:B62)</f>
        <v>3394</v>
      </c>
      <c r="C63" s="18">
        <f t="shared" si="8"/>
        <v>260460</v>
      </c>
      <c r="D63" s="18">
        <f t="shared" si="8"/>
        <v>5336</v>
      </c>
      <c r="E63" s="18">
        <f t="shared" si="8"/>
        <v>379897</v>
      </c>
      <c r="F63" s="269">
        <f t="shared" si="8"/>
        <v>700</v>
      </c>
      <c r="G63" s="18">
        <f t="shared" si="8"/>
        <v>134320</v>
      </c>
      <c r="H63" s="18">
        <f t="shared" si="8"/>
        <v>9430</v>
      </c>
      <c r="I63" s="18">
        <f t="shared" si="8"/>
        <v>774677</v>
      </c>
    </row>
    <row r="64" spans="1:7" ht="15.75" thickTop="1">
      <c r="A64" s="354"/>
      <c r="B64" s="354"/>
      <c r="C64" s="354"/>
      <c r="D64" s="354"/>
      <c r="E64" s="354"/>
      <c r="F64" s="354"/>
      <c r="G64" s="354"/>
    </row>
    <row r="66" ht="15">
      <c r="C66" s="10"/>
    </row>
    <row r="67" ht="31.5" customHeight="1"/>
    <row r="68" spans="1:9" ht="20.25" customHeight="1">
      <c r="A68" s="339" t="s">
        <v>427</v>
      </c>
      <c r="B68" s="339"/>
      <c r="C68" s="339"/>
      <c r="D68" s="339"/>
      <c r="E68" s="339"/>
      <c r="F68" s="339"/>
      <c r="G68" s="339"/>
      <c r="H68" s="339"/>
      <c r="I68" s="339"/>
    </row>
    <row r="69" spans="1:9" ht="18" customHeight="1">
      <c r="A69" s="333" t="s">
        <v>268</v>
      </c>
      <c r="B69" s="333"/>
      <c r="C69" s="96"/>
      <c r="D69" s="332" t="s">
        <v>154</v>
      </c>
      <c r="E69" s="332"/>
      <c r="F69" s="96"/>
      <c r="G69" s="96"/>
      <c r="H69" s="334" t="s">
        <v>43</v>
      </c>
      <c r="I69" s="334"/>
    </row>
    <row r="70" spans="1:9" ht="15.75">
      <c r="A70" s="352" t="s">
        <v>50</v>
      </c>
      <c r="B70" s="352" t="s">
        <v>277</v>
      </c>
      <c r="C70" s="352"/>
      <c r="D70" s="352" t="s">
        <v>280</v>
      </c>
      <c r="E70" s="352"/>
      <c r="F70" s="352" t="s">
        <v>278</v>
      </c>
      <c r="G70" s="352"/>
      <c r="H70" s="352" t="s">
        <v>279</v>
      </c>
      <c r="I70" s="352"/>
    </row>
    <row r="71" spans="1:9" ht="16.5" thickBot="1">
      <c r="A71" s="355"/>
      <c r="B71" s="167" t="s">
        <v>20</v>
      </c>
      <c r="C71" s="167" t="s">
        <v>32</v>
      </c>
      <c r="D71" s="167" t="s">
        <v>20</v>
      </c>
      <c r="E71" s="167" t="s">
        <v>32</v>
      </c>
      <c r="F71" s="167" t="s">
        <v>20</v>
      </c>
      <c r="G71" s="167" t="s">
        <v>32</v>
      </c>
      <c r="H71" s="167" t="s">
        <v>20</v>
      </c>
      <c r="I71" s="167" t="s">
        <v>32</v>
      </c>
    </row>
    <row r="72" spans="1:9" ht="21.75" customHeight="1" thickTop="1">
      <c r="A72" s="116" t="s">
        <v>354</v>
      </c>
      <c r="B72" s="13">
        <v>3252</v>
      </c>
      <c r="C72" s="13">
        <v>428010</v>
      </c>
      <c r="D72" s="13">
        <v>155</v>
      </c>
      <c r="E72" s="13">
        <v>36750</v>
      </c>
      <c r="F72" s="13">
        <v>20830</v>
      </c>
      <c r="G72" s="13">
        <v>2262950</v>
      </c>
      <c r="H72" s="13">
        <f>B72+D72+F72</f>
        <v>24237</v>
      </c>
      <c r="I72" s="13">
        <f>C72+E72+G72</f>
        <v>2727710</v>
      </c>
    </row>
    <row r="73" spans="1:9" ht="21.75" customHeight="1">
      <c r="A73" s="117" t="s">
        <v>33</v>
      </c>
      <c r="B73" s="12">
        <v>3</v>
      </c>
      <c r="C73" s="12">
        <v>300</v>
      </c>
      <c r="D73" s="12">
        <v>0</v>
      </c>
      <c r="E73" s="12">
        <v>0</v>
      </c>
      <c r="F73" s="12">
        <v>1050</v>
      </c>
      <c r="G73" s="12">
        <v>94500</v>
      </c>
      <c r="H73" s="12">
        <f aca="true" t="shared" si="9" ref="H73:H84">B73+D73+F73</f>
        <v>1053</v>
      </c>
      <c r="I73" s="12">
        <f aca="true" t="shared" si="10" ref="I73:I84">C73+E73+G73</f>
        <v>94800</v>
      </c>
    </row>
    <row r="74" spans="1:9" ht="21.75" customHeight="1">
      <c r="A74" s="116" t="s">
        <v>34</v>
      </c>
      <c r="B74" s="13">
        <v>4842</v>
      </c>
      <c r="C74" s="13">
        <v>571570</v>
      </c>
      <c r="D74" s="13">
        <v>3093</v>
      </c>
      <c r="E74" s="13">
        <v>357830</v>
      </c>
      <c r="F74" s="13">
        <v>1383</v>
      </c>
      <c r="G74" s="13">
        <v>148670</v>
      </c>
      <c r="H74" s="13">
        <f t="shared" si="9"/>
        <v>9318</v>
      </c>
      <c r="I74" s="13">
        <f t="shared" si="10"/>
        <v>1078070</v>
      </c>
    </row>
    <row r="75" spans="1:9" ht="21.75" customHeight="1">
      <c r="A75" s="117" t="s">
        <v>409</v>
      </c>
      <c r="B75" s="12">
        <v>1531</v>
      </c>
      <c r="C75" s="12">
        <v>144200</v>
      </c>
      <c r="D75" s="12">
        <v>7</v>
      </c>
      <c r="E75" s="12">
        <v>1890</v>
      </c>
      <c r="F75" s="12">
        <v>496</v>
      </c>
      <c r="G75" s="12">
        <v>47590</v>
      </c>
      <c r="H75" s="12">
        <f t="shared" si="9"/>
        <v>2034</v>
      </c>
      <c r="I75" s="12">
        <f t="shared" si="10"/>
        <v>193680</v>
      </c>
    </row>
    <row r="76" spans="1:9" ht="21.75" customHeight="1">
      <c r="A76" s="116" t="s">
        <v>35</v>
      </c>
      <c r="B76" s="13">
        <v>7304</v>
      </c>
      <c r="C76" s="13">
        <v>950315</v>
      </c>
      <c r="D76" s="13">
        <v>201</v>
      </c>
      <c r="E76" s="13">
        <v>52600</v>
      </c>
      <c r="F76" s="13">
        <v>1603</v>
      </c>
      <c r="G76" s="13">
        <v>174360</v>
      </c>
      <c r="H76" s="13">
        <f t="shared" si="9"/>
        <v>9108</v>
      </c>
      <c r="I76" s="13">
        <f t="shared" si="10"/>
        <v>1177275</v>
      </c>
    </row>
    <row r="77" spans="1:9" ht="21.75" customHeight="1">
      <c r="A77" s="117" t="s">
        <v>36</v>
      </c>
      <c r="B77" s="12">
        <v>2360</v>
      </c>
      <c r="C77" s="12">
        <v>304850</v>
      </c>
      <c r="D77" s="12">
        <v>16</v>
      </c>
      <c r="E77" s="12">
        <v>2520</v>
      </c>
      <c r="F77" s="12">
        <v>755</v>
      </c>
      <c r="G77" s="12">
        <v>75460</v>
      </c>
      <c r="H77" s="12">
        <f t="shared" si="9"/>
        <v>3131</v>
      </c>
      <c r="I77" s="12">
        <f t="shared" si="10"/>
        <v>382830</v>
      </c>
    </row>
    <row r="78" spans="1:9" ht="21.75" customHeight="1">
      <c r="A78" s="116" t="s">
        <v>37</v>
      </c>
      <c r="B78" s="13">
        <v>24504</v>
      </c>
      <c r="C78" s="13">
        <v>2466025</v>
      </c>
      <c r="D78" s="13">
        <v>6</v>
      </c>
      <c r="E78" s="13">
        <v>1260</v>
      </c>
      <c r="F78" s="13">
        <v>80</v>
      </c>
      <c r="G78" s="13">
        <v>7200</v>
      </c>
      <c r="H78" s="13">
        <f t="shared" si="9"/>
        <v>24590</v>
      </c>
      <c r="I78" s="13">
        <f t="shared" si="10"/>
        <v>2474485</v>
      </c>
    </row>
    <row r="79" spans="1:9" ht="21.75" customHeight="1">
      <c r="A79" s="117" t="s">
        <v>38</v>
      </c>
      <c r="B79" s="12">
        <v>4899</v>
      </c>
      <c r="C79" s="12">
        <v>619300</v>
      </c>
      <c r="D79" s="12">
        <v>104</v>
      </c>
      <c r="E79" s="12">
        <v>10400</v>
      </c>
      <c r="F79" s="12">
        <v>5876</v>
      </c>
      <c r="G79" s="12">
        <v>662005</v>
      </c>
      <c r="H79" s="12">
        <f t="shared" si="9"/>
        <v>10879</v>
      </c>
      <c r="I79" s="12">
        <f t="shared" si="10"/>
        <v>1291705</v>
      </c>
    </row>
    <row r="80" spans="1:9" ht="21.75" customHeight="1">
      <c r="A80" s="116" t="s">
        <v>356</v>
      </c>
      <c r="B80" s="13">
        <v>210</v>
      </c>
      <c r="C80" s="13">
        <v>20580</v>
      </c>
      <c r="D80" s="13">
        <v>0</v>
      </c>
      <c r="E80" s="13">
        <v>0</v>
      </c>
      <c r="F80" s="13">
        <v>400</v>
      </c>
      <c r="G80" s="13">
        <v>36000</v>
      </c>
      <c r="H80" s="13">
        <f t="shared" si="9"/>
        <v>610</v>
      </c>
      <c r="I80" s="13">
        <f t="shared" si="10"/>
        <v>56580</v>
      </c>
    </row>
    <row r="81" spans="1:9" ht="21.75" customHeight="1">
      <c r="A81" s="233" t="s">
        <v>410</v>
      </c>
      <c r="B81" s="12">
        <v>3720</v>
      </c>
      <c r="C81" s="12">
        <v>642000</v>
      </c>
      <c r="D81" s="12">
        <v>0</v>
      </c>
      <c r="E81" s="12">
        <v>0</v>
      </c>
      <c r="F81" s="12">
        <v>240</v>
      </c>
      <c r="G81" s="12">
        <v>21600</v>
      </c>
      <c r="H81" s="12">
        <f t="shared" si="9"/>
        <v>3960</v>
      </c>
      <c r="I81" s="12">
        <f t="shared" si="10"/>
        <v>663600</v>
      </c>
    </row>
    <row r="82" spans="1:9" ht="21.75" customHeight="1">
      <c r="A82" s="116" t="s">
        <v>411</v>
      </c>
      <c r="B82" s="13">
        <v>3723</v>
      </c>
      <c r="C82" s="13">
        <v>405700</v>
      </c>
      <c r="D82" s="13">
        <v>63</v>
      </c>
      <c r="E82" s="13">
        <v>5825</v>
      </c>
      <c r="F82" s="13">
        <v>643</v>
      </c>
      <c r="G82" s="13">
        <v>63480</v>
      </c>
      <c r="H82" s="13">
        <f t="shared" si="9"/>
        <v>4429</v>
      </c>
      <c r="I82" s="13">
        <f t="shared" si="10"/>
        <v>475005</v>
      </c>
    </row>
    <row r="83" spans="1:9" ht="21.75" customHeight="1">
      <c r="A83" s="117" t="s">
        <v>39</v>
      </c>
      <c r="B83" s="12">
        <v>520</v>
      </c>
      <c r="C83" s="12">
        <v>83200</v>
      </c>
      <c r="D83" s="12">
        <v>8</v>
      </c>
      <c r="E83" s="12">
        <v>1280</v>
      </c>
      <c r="F83" s="12">
        <v>570</v>
      </c>
      <c r="G83" s="12">
        <v>65000</v>
      </c>
      <c r="H83" s="12">
        <f t="shared" si="9"/>
        <v>1098</v>
      </c>
      <c r="I83" s="12">
        <f t="shared" si="10"/>
        <v>149480</v>
      </c>
    </row>
    <row r="84" spans="1:9" ht="21.75" customHeight="1">
      <c r="A84" s="116" t="s">
        <v>40</v>
      </c>
      <c r="B84" s="13">
        <v>4909</v>
      </c>
      <c r="C84" s="13">
        <v>481390</v>
      </c>
      <c r="D84" s="13">
        <v>103</v>
      </c>
      <c r="E84" s="13">
        <v>11667</v>
      </c>
      <c r="F84" s="13">
        <v>9818</v>
      </c>
      <c r="G84" s="13">
        <v>944360</v>
      </c>
      <c r="H84" s="13">
        <f t="shared" si="9"/>
        <v>14830</v>
      </c>
      <c r="I84" s="13">
        <f t="shared" si="10"/>
        <v>1437417</v>
      </c>
    </row>
    <row r="85" spans="1:9" ht="21.75" customHeight="1" thickBot="1">
      <c r="A85" s="124" t="s">
        <v>91</v>
      </c>
      <c r="B85" s="19">
        <f aca="true" t="shared" si="11" ref="B85:I85">SUM(B72:B84)</f>
        <v>61777</v>
      </c>
      <c r="C85" s="19">
        <f t="shared" si="11"/>
        <v>7117440</v>
      </c>
      <c r="D85" s="19">
        <f t="shared" si="11"/>
        <v>3756</v>
      </c>
      <c r="E85" s="19">
        <f t="shared" si="11"/>
        <v>482022</v>
      </c>
      <c r="F85" s="19">
        <f t="shared" si="11"/>
        <v>43744</v>
      </c>
      <c r="G85" s="268">
        <f t="shared" si="11"/>
        <v>4603175</v>
      </c>
      <c r="H85" s="19">
        <f t="shared" si="11"/>
        <v>109277</v>
      </c>
      <c r="I85" s="19">
        <f t="shared" si="11"/>
        <v>12202637</v>
      </c>
    </row>
    <row r="86" spans="1:9" ht="15.75" thickTop="1">
      <c r="A86" s="354"/>
      <c r="B86" s="354"/>
      <c r="C86" s="354"/>
      <c r="D86" s="354"/>
      <c r="E86" s="354"/>
      <c r="F86" s="354"/>
      <c r="G86" s="354"/>
      <c r="H86" s="10"/>
      <c r="I86" s="10"/>
    </row>
  </sheetData>
  <sheetProtection/>
  <mergeCells count="39">
    <mergeCell ref="A86:G86"/>
    <mergeCell ref="H48:I48"/>
    <mergeCell ref="H70:I70"/>
    <mergeCell ref="A70:A71"/>
    <mergeCell ref="A68:I68"/>
    <mergeCell ref="A64:G64"/>
    <mergeCell ref="H69:I69"/>
    <mergeCell ref="D69:E69"/>
    <mergeCell ref="A48:A49"/>
    <mergeCell ref="D70:E70"/>
    <mergeCell ref="F70:G70"/>
    <mergeCell ref="A69:B69"/>
    <mergeCell ref="B70:C70"/>
    <mergeCell ref="A46:I46"/>
    <mergeCell ref="H5:I5"/>
    <mergeCell ref="A42:G42"/>
    <mergeCell ref="A26:A27"/>
    <mergeCell ref="A47:B47"/>
    <mergeCell ref="D47:E47"/>
    <mergeCell ref="H47:I47"/>
    <mergeCell ref="H4:I4"/>
    <mergeCell ref="A25:B25"/>
    <mergeCell ref="G25:H25"/>
    <mergeCell ref="C25:E25"/>
    <mergeCell ref="A3:I3"/>
    <mergeCell ref="A24:H24"/>
    <mergeCell ref="A21:G21"/>
    <mergeCell ref="A5:A6"/>
    <mergeCell ref="A4:B4"/>
    <mergeCell ref="E4:F4"/>
    <mergeCell ref="B48:C48"/>
    <mergeCell ref="D48:E48"/>
    <mergeCell ref="F48:G48"/>
    <mergeCell ref="B5:C5"/>
    <mergeCell ref="D5:E5"/>
    <mergeCell ref="F5:G5"/>
    <mergeCell ref="B26:C26"/>
    <mergeCell ref="D26:E26"/>
    <mergeCell ref="G26:H26"/>
  </mergeCells>
  <printOptions/>
  <pageMargins left="1" right="1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68"/>
  <sheetViews>
    <sheetView rightToLeft="1" zoomScalePageLayoutView="0" workbookViewId="0" topLeftCell="A49">
      <selection activeCell="M54" sqref="M54"/>
    </sheetView>
  </sheetViews>
  <sheetFormatPr defaultColWidth="9.140625" defaultRowHeight="15"/>
  <cols>
    <col min="1" max="1" width="7.28125" style="0" customWidth="1"/>
    <col min="2" max="2" width="9.57421875" style="0" customWidth="1"/>
    <col min="3" max="3" width="10.28125" style="0" customWidth="1"/>
    <col min="4" max="4" width="10.421875" style="0" customWidth="1"/>
    <col min="5" max="5" width="9.28125" style="0" customWidth="1"/>
    <col min="6" max="6" width="12.57421875" style="0" customWidth="1"/>
    <col min="7" max="7" width="11.7109375" style="0" customWidth="1"/>
    <col min="8" max="8" width="12.8515625" style="0" customWidth="1"/>
    <col min="9" max="9" width="12.28125" style="0" customWidth="1"/>
    <col min="10" max="10" width="13.28125" style="0" customWidth="1"/>
    <col min="11" max="11" width="12.140625" style="0" customWidth="1"/>
  </cols>
  <sheetData>
    <row r="2" spans="2:11" ht="18">
      <c r="B2" s="339" t="s">
        <v>427</v>
      </c>
      <c r="C2" s="339"/>
      <c r="D2" s="339"/>
      <c r="E2" s="339"/>
      <c r="F2" s="339"/>
      <c r="G2" s="339"/>
      <c r="H2" s="339"/>
      <c r="I2" s="339"/>
      <c r="J2" s="339"/>
      <c r="K2" s="1"/>
    </row>
    <row r="3" spans="2:10" ht="22.5" customHeight="1">
      <c r="B3" s="333" t="s">
        <v>515</v>
      </c>
      <c r="C3" s="333"/>
      <c r="D3" s="125"/>
      <c r="E3" s="332" t="s">
        <v>51</v>
      </c>
      <c r="F3" s="332"/>
      <c r="G3" s="119"/>
      <c r="H3" s="119"/>
      <c r="I3" s="332" t="s">
        <v>48</v>
      </c>
      <c r="J3" s="332"/>
    </row>
    <row r="4" spans="2:11" ht="15.75">
      <c r="B4" s="346" t="s">
        <v>9</v>
      </c>
      <c r="C4" s="346" t="s">
        <v>281</v>
      </c>
      <c r="D4" s="346"/>
      <c r="E4" s="346" t="s">
        <v>282</v>
      </c>
      <c r="F4" s="346"/>
      <c r="G4" s="346" t="s">
        <v>283</v>
      </c>
      <c r="H4" s="346"/>
      <c r="I4" s="346" t="s">
        <v>228</v>
      </c>
      <c r="J4" s="346"/>
      <c r="K4" s="2"/>
    </row>
    <row r="5" spans="2:11" ht="16.5" thickBot="1">
      <c r="B5" s="347"/>
      <c r="C5" s="167" t="s">
        <v>22</v>
      </c>
      <c r="D5" s="167" t="s">
        <v>32</v>
      </c>
      <c r="E5" s="167" t="s">
        <v>22</v>
      </c>
      <c r="F5" s="167" t="s">
        <v>32</v>
      </c>
      <c r="G5" s="167" t="s">
        <v>22</v>
      </c>
      <c r="H5" s="167" t="s">
        <v>32</v>
      </c>
      <c r="I5" s="167" t="s">
        <v>22</v>
      </c>
      <c r="J5" s="167" t="s">
        <v>32</v>
      </c>
      <c r="K5" s="2"/>
    </row>
    <row r="6" spans="2:11" ht="21.75" customHeight="1" thickTop="1">
      <c r="B6" s="159" t="s">
        <v>354</v>
      </c>
      <c r="C6" s="13">
        <v>16792</v>
      </c>
      <c r="D6" s="13">
        <v>151210</v>
      </c>
      <c r="E6" s="13">
        <v>0</v>
      </c>
      <c r="F6" s="13">
        <v>0</v>
      </c>
      <c r="G6" s="13">
        <v>17670</v>
      </c>
      <c r="H6" s="13">
        <v>227220</v>
      </c>
      <c r="I6" s="13">
        <v>0</v>
      </c>
      <c r="J6" s="13">
        <v>0</v>
      </c>
      <c r="K6" s="3"/>
    </row>
    <row r="7" spans="2:11" ht="21.75" customHeight="1">
      <c r="B7" s="160" t="s">
        <v>33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3"/>
    </row>
    <row r="8" spans="2:11" ht="21.75" customHeight="1">
      <c r="B8" s="159" t="s">
        <v>34</v>
      </c>
      <c r="C8" s="13">
        <v>0</v>
      </c>
      <c r="D8" s="13">
        <v>0</v>
      </c>
      <c r="E8" s="13">
        <v>0</v>
      </c>
      <c r="F8" s="13">
        <v>0</v>
      </c>
      <c r="G8" s="13">
        <v>6880</v>
      </c>
      <c r="H8" s="13">
        <v>95875</v>
      </c>
      <c r="I8" s="13">
        <v>0</v>
      </c>
      <c r="J8" s="13">
        <v>0</v>
      </c>
      <c r="K8" s="3"/>
    </row>
    <row r="9" spans="2:11" ht="21.75" customHeight="1">
      <c r="B9" s="160" t="s">
        <v>355</v>
      </c>
      <c r="C9" s="12">
        <v>1733</v>
      </c>
      <c r="D9" s="12">
        <v>19063</v>
      </c>
      <c r="E9" s="12">
        <v>0</v>
      </c>
      <c r="F9" s="12">
        <v>0</v>
      </c>
      <c r="G9" s="12">
        <v>330</v>
      </c>
      <c r="H9" s="12">
        <v>6930</v>
      </c>
      <c r="I9" s="12">
        <v>0</v>
      </c>
      <c r="J9" s="12">
        <v>0</v>
      </c>
      <c r="K9" s="3"/>
    </row>
    <row r="10" spans="2:11" ht="21.75" customHeight="1">
      <c r="B10" s="159" t="s">
        <v>35</v>
      </c>
      <c r="C10" s="13">
        <v>840</v>
      </c>
      <c r="D10" s="13">
        <v>10680</v>
      </c>
      <c r="E10" s="13">
        <v>0</v>
      </c>
      <c r="F10" s="13">
        <v>0</v>
      </c>
      <c r="G10" s="13">
        <v>28485</v>
      </c>
      <c r="H10" s="13">
        <v>465620</v>
      </c>
      <c r="I10" s="13">
        <v>0</v>
      </c>
      <c r="J10" s="13">
        <v>0</v>
      </c>
      <c r="K10" s="3"/>
    </row>
    <row r="11" spans="2:10" ht="21.75" customHeight="1">
      <c r="B11" s="160" t="s">
        <v>36</v>
      </c>
      <c r="C11" s="12">
        <v>0</v>
      </c>
      <c r="D11" s="12">
        <v>0</v>
      </c>
      <c r="E11" s="12">
        <v>0</v>
      </c>
      <c r="F11" s="12">
        <v>0</v>
      </c>
      <c r="G11" s="12">
        <v>1260</v>
      </c>
      <c r="H11" s="12">
        <v>17688</v>
      </c>
      <c r="I11" s="12">
        <v>0</v>
      </c>
      <c r="J11" s="12">
        <v>0</v>
      </c>
    </row>
    <row r="12" spans="2:11" ht="21.75" customHeight="1">
      <c r="B12" s="159" t="s">
        <v>37</v>
      </c>
      <c r="C12" s="13">
        <v>0</v>
      </c>
      <c r="D12" s="13">
        <v>0</v>
      </c>
      <c r="E12" s="13">
        <v>0</v>
      </c>
      <c r="F12" s="13">
        <v>0</v>
      </c>
      <c r="G12" s="13">
        <v>16126</v>
      </c>
      <c r="H12" s="13">
        <v>379200</v>
      </c>
      <c r="I12" s="13">
        <v>0</v>
      </c>
      <c r="J12" s="13">
        <v>0</v>
      </c>
      <c r="K12" s="3"/>
    </row>
    <row r="13" spans="2:11" ht="21.75" customHeight="1">
      <c r="B13" s="160" t="s">
        <v>38</v>
      </c>
      <c r="C13" s="12">
        <v>0</v>
      </c>
      <c r="D13" s="12">
        <v>0</v>
      </c>
      <c r="E13" s="12">
        <v>1092</v>
      </c>
      <c r="F13" s="12">
        <v>9520</v>
      </c>
      <c r="G13" s="12">
        <v>13464</v>
      </c>
      <c r="H13" s="12">
        <v>169728</v>
      </c>
      <c r="I13" s="12">
        <v>3255</v>
      </c>
      <c r="J13" s="12">
        <v>28550</v>
      </c>
      <c r="K13" s="3"/>
    </row>
    <row r="14" spans="2:11" ht="21.75" customHeight="1">
      <c r="B14" s="161" t="s">
        <v>356</v>
      </c>
      <c r="C14" s="13">
        <v>0</v>
      </c>
      <c r="D14" s="13">
        <v>0</v>
      </c>
      <c r="E14" s="13">
        <v>170</v>
      </c>
      <c r="F14" s="13">
        <v>1870</v>
      </c>
      <c r="G14" s="13">
        <v>0</v>
      </c>
      <c r="H14" s="13">
        <v>0</v>
      </c>
      <c r="I14" s="13">
        <v>0</v>
      </c>
      <c r="J14" s="13">
        <v>0</v>
      </c>
      <c r="K14" s="3"/>
    </row>
    <row r="15" spans="2:11" ht="21.75" customHeight="1">
      <c r="B15" s="160" t="s">
        <v>96</v>
      </c>
      <c r="C15" s="12">
        <v>0</v>
      </c>
      <c r="D15" s="12">
        <v>0</v>
      </c>
      <c r="E15" s="12">
        <v>0</v>
      </c>
      <c r="F15" s="12">
        <v>0</v>
      </c>
      <c r="G15" s="12">
        <v>425</v>
      </c>
      <c r="H15" s="12">
        <v>6375</v>
      </c>
      <c r="I15" s="12">
        <v>0</v>
      </c>
      <c r="J15" s="12">
        <v>0</v>
      </c>
      <c r="K15" s="3"/>
    </row>
    <row r="16" spans="2:11" ht="21.75" customHeight="1">
      <c r="B16" s="159" t="s">
        <v>95</v>
      </c>
      <c r="C16" s="13">
        <v>0</v>
      </c>
      <c r="D16" s="13">
        <v>0</v>
      </c>
      <c r="E16" s="13">
        <v>0</v>
      </c>
      <c r="F16" s="13">
        <v>0</v>
      </c>
      <c r="G16" s="13">
        <v>1170</v>
      </c>
      <c r="H16" s="13">
        <v>13185</v>
      </c>
      <c r="I16" s="13">
        <v>0</v>
      </c>
      <c r="J16" s="13">
        <v>0</v>
      </c>
      <c r="K16" s="3"/>
    </row>
    <row r="17" spans="2:11" ht="21.75" customHeight="1">
      <c r="B17" s="160" t="s">
        <v>39</v>
      </c>
      <c r="C17" s="12">
        <v>0</v>
      </c>
      <c r="D17" s="12">
        <v>0</v>
      </c>
      <c r="E17" s="12">
        <v>0</v>
      </c>
      <c r="F17" s="12">
        <v>0</v>
      </c>
      <c r="G17" s="12">
        <v>120</v>
      </c>
      <c r="H17" s="12">
        <v>3000</v>
      </c>
      <c r="I17" s="12">
        <v>0</v>
      </c>
      <c r="J17" s="12">
        <v>0</v>
      </c>
      <c r="K17" s="3"/>
    </row>
    <row r="18" spans="2:11" ht="21.75" customHeight="1" thickBot="1">
      <c r="B18" s="161" t="s">
        <v>40</v>
      </c>
      <c r="C18" s="13">
        <v>0</v>
      </c>
      <c r="D18" s="13">
        <v>0</v>
      </c>
      <c r="E18" s="13">
        <v>0</v>
      </c>
      <c r="F18" s="13">
        <v>0</v>
      </c>
      <c r="G18" s="13">
        <v>19211</v>
      </c>
      <c r="H18" s="13">
        <v>151883</v>
      </c>
      <c r="I18" s="13">
        <v>0</v>
      </c>
      <c r="J18" s="13">
        <v>0</v>
      </c>
      <c r="K18" s="3"/>
    </row>
    <row r="19" spans="2:10" ht="21.75" customHeight="1" thickBot="1">
      <c r="B19" s="256" t="s">
        <v>3</v>
      </c>
      <c r="C19" s="18">
        <f aca="true" t="shared" si="0" ref="C19:J19">SUM(C6:C18)</f>
        <v>19365</v>
      </c>
      <c r="D19" s="18">
        <f t="shared" si="0"/>
        <v>180953</v>
      </c>
      <c r="E19" s="18">
        <f t="shared" si="0"/>
        <v>1262</v>
      </c>
      <c r="F19" s="18">
        <f t="shared" si="0"/>
        <v>11390</v>
      </c>
      <c r="G19" s="18">
        <f t="shared" si="0"/>
        <v>105141</v>
      </c>
      <c r="H19" s="18">
        <f t="shared" si="0"/>
        <v>1536704</v>
      </c>
      <c r="I19" s="18">
        <f t="shared" si="0"/>
        <v>3255</v>
      </c>
      <c r="J19" s="18">
        <f t="shared" si="0"/>
        <v>28550</v>
      </c>
    </row>
    <row r="20" spans="2:8" ht="15.75" thickTop="1">
      <c r="B20" s="354"/>
      <c r="C20" s="354"/>
      <c r="D20" s="354"/>
      <c r="E20" s="354"/>
      <c r="F20" s="354"/>
      <c r="G20" s="354"/>
      <c r="H20" s="354"/>
    </row>
    <row r="26" spans="2:10" ht="20.25" customHeight="1">
      <c r="B26" s="339" t="s">
        <v>427</v>
      </c>
      <c r="C26" s="339"/>
      <c r="D26" s="339"/>
      <c r="E26" s="339"/>
      <c r="F26" s="339"/>
      <c r="G26" s="339"/>
      <c r="H26" s="339"/>
      <c r="I26" s="339"/>
      <c r="J26" s="339"/>
    </row>
    <row r="27" spans="2:10" ht="15.75" customHeight="1">
      <c r="B27" s="332" t="s">
        <v>515</v>
      </c>
      <c r="C27" s="332"/>
      <c r="D27" s="119"/>
      <c r="E27" s="332" t="s">
        <v>51</v>
      </c>
      <c r="F27" s="332"/>
      <c r="G27" s="332"/>
      <c r="H27" s="119"/>
      <c r="I27" s="332" t="s">
        <v>52</v>
      </c>
      <c r="J27" s="332"/>
    </row>
    <row r="28" spans="2:10" ht="15.75">
      <c r="B28" s="346" t="s">
        <v>9</v>
      </c>
      <c r="C28" s="346" t="s">
        <v>284</v>
      </c>
      <c r="D28" s="346"/>
      <c r="E28" s="346" t="s">
        <v>285</v>
      </c>
      <c r="F28" s="346"/>
      <c r="G28" s="346" t="s">
        <v>286</v>
      </c>
      <c r="H28" s="346"/>
      <c r="I28" s="346" t="s">
        <v>287</v>
      </c>
      <c r="J28" s="346"/>
    </row>
    <row r="29" spans="2:10" ht="16.5" thickBot="1">
      <c r="B29" s="347"/>
      <c r="C29" s="167" t="s">
        <v>22</v>
      </c>
      <c r="D29" s="167" t="s">
        <v>32</v>
      </c>
      <c r="E29" s="167" t="s">
        <v>22</v>
      </c>
      <c r="F29" s="167" t="s">
        <v>32</v>
      </c>
      <c r="G29" s="167" t="s">
        <v>22</v>
      </c>
      <c r="H29" s="167" t="s">
        <v>32</v>
      </c>
      <c r="I29" s="167" t="s">
        <v>22</v>
      </c>
      <c r="J29" s="167" t="s">
        <v>32</v>
      </c>
    </row>
    <row r="30" spans="2:10" ht="21.75" customHeight="1" thickTop="1">
      <c r="B30" s="159" t="s">
        <v>354</v>
      </c>
      <c r="C30" s="13">
        <v>2720</v>
      </c>
      <c r="D30" s="13">
        <v>82300</v>
      </c>
      <c r="E30" s="13">
        <v>0</v>
      </c>
      <c r="F30" s="13">
        <v>0</v>
      </c>
      <c r="G30" s="13">
        <v>1000</v>
      </c>
      <c r="H30" s="13">
        <v>15000</v>
      </c>
      <c r="I30" s="13">
        <v>10200</v>
      </c>
      <c r="J30" s="13">
        <v>157100</v>
      </c>
    </row>
    <row r="31" spans="2:10" ht="21.75" customHeight="1">
      <c r="B31" s="160" t="s">
        <v>33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2:10" ht="21.75" customHeight="1">
      <c r="B32" s="159" t="s">
        <v>34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3258</v>
      </c>
      <c r="J32" s="13">
        <v>28480</v>
      </c>
    </row>
    <row r="33" spans="2:10" ht="21.75" customHeight="1">
      <c r="B33" s="160" t="s">
        <v>355</v>
      </c>
      <c r="C33" s="12">
        <v>2175</v>
      </c>
      <c r="D33" s="12">
        <v>104400</v>
      </c>
      <c r="E33" s="12">
        <v>250</v>
      </c>
      <c r="F33" s="12">
        <v>6500</v>
      </c>
      <c r="G33" s="12">
        <v>0</v>
      </c>
      <c r="H33" s="12">
        <v>0</v>
      </c>
      <c r="I33" s="12">
        <v>2182</v>
      </c>
      <c r="J33" s="12">
        <v>35538</v>
      </c>
    </row>
    <row r="34" spans="2:10" ht="21.75" customHeight="1">
      <c r="B34" s="159" t="s">
        <v>35</v>
      </c>
      <c r="C34" s="13">
        <v>11715</v>
      </c>
      <c r="D34" s="13">
        <v>280960</v>
      </c>
      <c r="E34" s="13">
        <v>3560</v>
      </c>
      <c r="F34" s="13">
        <v>88700</v>
      </c>
      <c r="G34" s="13">
        <v>0</v>
      </c>
      <c r="H34" s="13">
        <v>0</v>
      </c>
      <c r="I34" s="13">
        <v>8790</v>
      </c>
      <c r="J34" s="13">
        <v>103590</v>
      </c>
    </row>
    <row r="35" spans="2:10" ht="21.75" customHeight="1">
      <c r="B35" s="160" t="s">
        <v>36</v>
      </c>
      <c r="C35" s="12">
        <v>220</v>
      </c>
      <c r="D35" s="12">
        <v>6600</v>
      </c>
      <c r="E35" s="12">
        <v>210</v>
      </c>
      <c r="F35" s="12">
        <v>5040</v>
      </c>
      <c r="G35" s="12">
        <v>0</v>
      </c>
      <c r="H35" s="12">
        <v>0</v>
      </c>
      <c r="I35" s="12">
        <v>841</v>
      </c>
      <c r="J35" s="12">
        <v>10270</v>
      </c>
    </row>
    <row r="36" spans="2:10" ht="21.75" customHeight="1">
      <c r="B36" s="159" t="s">
        <v>37</v>
      </c>
      <c r="C36" s="13">
        <v>2063</v>
      </c>
      <c r="D36" s="13">
        <v>87380</v>
      </c>
      <c r="E36" s="13">
        <v>215</v>
      </c>
      <c r="F36" s="13">
        <v>5375</v>
      </c>
      <c r="G36" s="13">
        <v>10390</v>
      </c>
      <c r="H36" s="13">
        <v>152500</v>
      </c>
      <c r="I36" s="13">
        <v>2985</v>
      </c>
      <c r="J36" s="13">
        <v>42823</v>
      </c>
    </row>
    <row r="37" spans="2:10" ht="21.75" customHeight="1">
      <c r="B37" s="160" t="s">
        <v>38</v>
      </c>
      <c r="C37" s="12">
        <v>1857</v>
      </c>
      <c r="D37" s="12">
        <v>30280</v>
      </c>
      <c r="E37" s="12">
        <v>1330</v>
      </c>
      <c r="F37" s="12">
        <v>23520</v>
      </c>
      <c r="G37" s="12">
        <v>80</v>
      </c>
      <c r="H37" s="12">
        <v>1120</v>
      </c>
      <c r="I37" s="12">
        <v>8410</v>
      </c>
      <c r="J37" s="12">
        <v>100069</v>
      </c>
    </row>
    <row r="38" spans="2:10" ht="21.75" customHeight="1">
      <c r="B38" s="159" t="s">
        <v>356</v>
      </c>
      <c r="C38" s="13">
        <v>2450</v>
      </c>
      <c r="D38" s="13">
        <v>96500</v>
      </c>
      <c r="E38" s="13">
        <v>210</v>
      </c>
      <c r="F38" s="13">
        <v>8400</v>
      </c>
      <c r="G38" s="13">
        <v>0</v>
      </c>
      <c r="H38" s="13">
        <v>0</v>
      </c>
      <c r="I38" s="13">
        <v>0</v>
      </c>
      <c r="J38" s="13">
        <v>0</v>
      </c>
    </row>
    <row r="39" spans="2:10" ht="21.75" customHeight="1">
      <c r="B39" s="232" t="s">
        <v>96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240</v>
      </c>
      <c r="J39" s="12">
        <v>2640</v>
      </c>
    </row>
    <row r="40" spans="2:10" ht="21.75" customHeight="1">
      <c r="B40" s="159" t="s">
        <v>95</v>
      </c>
      <c r="C40" s="13">
        <v>105</v>
      </c>
      <c r="D40" s="13">
        <v>4650</v>
      </c>
      <c r="E40" s="13">
        <v>475</v>
      </c>
      <c r="F40" s="13">
        <v>7125</v>
      </c>
      <c r="G40" s="13">
        <v>120</v>
      </c>
      <c r="H40" s="13">
        <v>1440</v>
      </c>
      <c r="I40" s="13">
        <v>340</v>
      </c>
      <c r="J40" s="13">
        <v>6095</v>
      </c>
    </row>
    <row r="41" spans="2:10" ht="21.75" customHeight="1">
      <c r="B41" s="160" t="s">
        <v>39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</row>
    <row r="42" spans="2:10" ht="21.75" customHeight="1" thickBot="1">
      <c r="B42" s="161" t="s">
        <v>40</v>
      </c>
      <c r="C42" s="13">
        <v>7692</v>
      </c>
      <c r="D42" s="13">
        <v>175290</v>
      </c>
      <c r="E42" s="13">
        <v>8069</v>
      </c>
      <c r="F42" s="13">
        <v>182272</v>
      </c>
      <c r="G42" s="13">
        <v>976</v>
      </c>
      <c r="H42" s="13">
        <v>13664</v>
      </c>
      <c r="I42" s="13">
        <v>20859</v>
      </c>
      <c r="J42" s="13">
        <v>164082</v>
      </c>
    </row>
    <row r="43" spans="2:10" ht="21.75" customHeight="1" thickBot="1">
      <c r="B43" s="169" t="s">
        <v>3</v>
      </c>
      <c r="C43" s="18">
        <f aca="true" t="shared" si="1" ref="C43:J43">SUM(C30:C42)</f>
        <v>30997</v>
      </c>
      <c r="D43" s="18">
        <f t="shared" si="1"/>
        <v>868360</v>
      </c>
      <c r="E43" s="18">
        <f t="shared" si="1"/>
        <v>14319</v>
      </c>
      <c r="F43" s="18">
        <f t="shared" si="1"/>
        <v>326932</v>
      </c>
      <c r="G43" s="18">
        <f t="shared" si="1"/>
        <v>12566</v>
      </c>
      <c r="H43" s="18">
        <f t="shared" si="1"/>
        <v>183724</v>
      </c>
      <c r="I43" s="18">
        <f t="shared" si="1"/>
        <v>58105</v>
      </c>
      <c r="J43" s="18">
        <f t="shared" si="1"/>
        <v>650687</v>
      </c>
    </row>
    <row r="44" spans="2:10" ht="15.75" thickTop="1">
      <c r="B44" s="354"/>
      <c r="C44" s="354"/>
      <c r="D44" s="354"/>
      <c r="E44" s="354"/>
      <c r="F44" s="354"/>
      <c r="G44" s="354"/>
      <c r="H44" s="354"/>
      <c r="I44" s="10"/>
      <c r="J44" s="10"/>
    </row>
    <row r="50" spans="2:11" ht="18" customHeight="1">
      <c r="B50" s="339" t="s">
        <v>427</v>
      </c>
      <c r="C50" s="339"/>
      <c r="D50" s="339"/>
      <c r="E50" s="339"/>
      <c r="F50" s="339"/>
      <c r="G50" s="339"/>
      <c r="H50" s="339"/>
      <c r="I50" s="339"/>
      <c r="J50" s="339"/>
      <c r="K50" s="339"/>
    </row>
    <row r="51" spans="2:11" ht="15.75" customHeight="1">
      <c r="B51" s="333" t="s">
        <v>515</v>
      </c>
      <c r="C51" s="333"/>
      <c r="D51" s="119"/>
      <c r="E51" s="334" t="s">
        <v>155</v>
      </c>
      <c r="F51" s="334"/>
      <c r="G51" s="334"/>
      <c r="H51" s="119"/>
      <c r="I51" s="334" t="s">
        <v>52</v>
      </c>
      <c r="J51" s="334"/>
      <c r="K51" s="334"/>
    </row>
    <row r="52" spans="2:11" ht="15.75">
      <c r="B52" s="346" t="s">
        <v>9</v>
      </c>
      <c r="C52" s="346" t="s">
        <v>288</v>
      </c>
      <c r="D52" s="346"/>
      <c r="E52" s="346" t="s">
        <v>229</v>
      </c>
      <c r="F52" s="346"/>
      <c r="G52" s="346" t="s">
        <v>289</v>
      </c>
      <c r="H52" s="346"/>
      <c r="I52" s="95" t="s">
        <v>182</v>
      </c>
      <c r="J52" s="346" t="s">
        <v>505</v>
      </c>
      <c r="K52" s="346"/>
    </row>
    <row r="53" spans="2:11" ht="16.5" thickBot="1">
      <c r="B53" s="347"/>
      <c r="C53" s="167" t="s">
        <v>22</v>
      </c>
      <c r="D53" s="167" t="s">
        <v>32</v>
      </c>
      <c r="E53" s="167" t="s">
        <v>22</v>
      </c>
      <c r="F53" s="167" t="s">
        <v>32</v>
      </c>
      <c r="G53" s="167" t="s">
        <v>22</v>
      </c>
      <c r="H53" s="167" t="s">
        <v>32</v>
      </c>
      <c r="I53" s="167" t="s">
        <v>32</v>
      </c>
      <c r="J53" s="167" t="s">
        <v>22</v>
      </c>
      <c r="K53" s="167" t="s">
        <v>32</v>
      </c>
    </row>
    <row r="54" spans="2:11" ht="21.75" customHeight="1" thickTop="1">
      <c r="B54" s="159" t="s">
        <v>354</v>
      </c>
      <c r="C54" s="13">
        <v>32855</v>
      </c>
      <c r="D54" s="13">
        <v>411780</v>
      </c>
      <c r="E54" s="13">
        <v>4000</v>
      </c>
      <c r="F54" s="13">
        <v>160000</v>
      </c>
      <c r="G54" s="13">
        <v>7400</v>
      </c>
      <c r="H54" s="13">
        <v>117000</v>
      </c>
      <c r="I54" s="13">
        <v>22300</v>
      </c>
      <c r="J54" s="13">
        <f aca="true" t="shared" si="2" ref="J54:J66">C6+E6+G6+I6+C30+E30+G30+I30+C54+E54+G54</f>
        <v>92637</v>
      </c>
      <c r="K54" s="13">
        <f aca="true" t="shared" si="3" ref="K54:K66">D6+F6+H6+J6+D30+F30+H30+J30+D54+F54+H54+I54</f>
        <v>1343910</v>
      </c>
    </row>
    <row r="55" spans="2:11" ht="21.75" customHeight="1">
      <c r="B55" s="160" t="s">
        <v>33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f t="shared" si="2"/>
        <v>0</v>
      </c>
      <c r="K55" s="12">
        <f t="shared" si="3"/>
        <v>0</v>
      </c>
    </row>
    <row r="56" spans="2:11" ht="21.75" customHeight="1">
      <c r="B56" s="159" t="s">
        <v>34</v>
      </c>
      <c r="C56" s="13">
        <v>6754</v>
      </c>
      <c r="D56" s="13">
        <v>27276</v>
      </c>
      <c r="E56" s="13">
        <v>6000</v>
      </c>
      <c r="F56" s="13">
        <v>54000</v>
      </c>
      <c r="G56" s="13">
        <v>9400</v>
      </c>
      <c r="H56" s="13">
        <v>229600</v>
      </c>
      <c r="I56" s="13">
        <v>1052000</v>
      </c>
      <c r="J56" s="13">
        <f t="shared" si="2"/>
        <v>32292</v>
      </c>
      <c r="K56" s="13">
        <f t="shared" si="3"/>
        <v>1487231</v>
      </c>
    </row>
    <row r="57" spans="2:11" ht="21.75" customHeight="1">
      <c r="B57" s="160" t="s">
        <v>355</v>
      </c>
      <c r="C57" s="12">
        <v>2621</v>
      </c>
      <c r="D57" s="12">
        <v>11334</v>
      </c>
      <c r="E57" s="12">
        <v>42800</v>
      </c>
      <c r="F57" s="12">
        <v>521910</v>
      </c>
      <c r="G57" s="12">
        <v>57585</v>
      </c>
      <c r="H57" s="12">
        <v>496730</v>
      </c>
      <c r="I57" s="12">
        <v>0</v>
      </c>
      <c r="J57" s="12">
        <f t="shared" si="2"/>
        <v>109676</v>
      </c>
      <c r="K57" s="12">
        <f t="shared" si="3"/>
        <v>1202405</v>
      </c>
    </row>
    <row r="58" spans="2:11" ht="21.75" customHeight="1">
      <c r="B58" s="159" t="s">
        <v>35</v>
      </c>
      <c r="C58" s="13">
        <v>26705</v>
      </c>
      <c r="D58" s="13">
        <v>160590</v>
      </c>
      <c r="E58" s="13">
        <v>38770</v>
      </c>
      <c r="F58" s="13">
        <v>296730</v>
      </c>
      <c r="G58" s="13">
        <v>4378</v>
      </c>
      <c r="H58" s="13">
        <v>41019</v>
      </c>
      <c r="I58" s="13">
        <v>398790</v>
      </c>
      <c r="J58" s="13">
        <f t="shared" si="2"/>
        <v>123243</v>
      </c>
      <c r="K58" s="13">
        <f t="shared" si="3"/>
        <v>1846679</v>
      </c>
    </row>
    <row r="59" spans="2:11" ht="21.75" customHeight="1">
      <c r="B59" s="160" t="s">
        <v>36</v>
      </c>
      <c r="C59" s="12">
        <v>225</v>
      </c>
      <c r="D59" s="12">
        <v>2100</v>
      </c>
      <c r="E59" s="12">
        <v>927</v>
      </c>
      <c r="F59" s="12">
        <v>12504</v>
      </c>
      <c r="G59" s="12">
        <v>785</v>
      </c>
      <c r="H59" s="12">
        <v>10205</v>
      </c>
      <c r="I59" s="12">
        <v>2434</v>
      </c>
      <c r="J59" s="12">
        <f t="shared" si="2"/>
        <v>4468</v>
      </c>
      <c r="K59" s="12">
        <f t="shared" si="3"/>
        <v>66841</v>
      </c>
    </row>
    <row r="60" spans="2:11" ht="21.75" customHeight="1">
      <c r="B60" s="159" t="s">
        <v>37</v>
      </c>
      <c r="C60" s="13">
        <v>10001</v>
      </c>
      <c r="D60" s="13">
        <v>63684</v>
      </c>
      <c r="E60" s="13">
        <v>59432</v>
      </c>
      <c r="F60" s="13">
        <v>873896</v>
      </c>
      <c r="G60" s="13">
        <v>23837</v>
      </c>
      <c r="H60" s="13">
        <v>314695</v>
      </c>
      <c r="I60" s="13">
        <v>600</v>
      </c>
      <c r="J60" s="13">
        <f t="shared" si="2"/>
        <v>125049</v>
      </c>
      <c r="K60" s="13">
        <f t="shared" si="3"/>
        <v>1920153</v>
      </c>
    </row>
    <row r="61" spans="2:11" ht="21.75" customHeight="1">
      <c r="B61" s="160" t="s">
        <v>38</v>
      </c>
      <c r="C61" s="12">
        <v>10540</v>
      </c>
      <c r="D61" s="12">
        <v>53160</v>
      </c>
      <c r="E61" s="12">
        <v>20380</v>
      </c>
      <c r="F61" s="12">
        <v>254830</v>
      </c>
      <c r="G61" s="12">
        <v>16300</v>
      </c>
      <c r="H61" s="12">
        <v>211900</v>
      </c>
      <c r="I61" s="12">
        <v>3000</v>
      </c>
      <c r="J61" s="12">
        <f t="shared" si="2"/>
        <v>76708</v>
      </c>
      <c r="K61" s="12">
        <f t="shared" si="3"/>
        <v>885677</v>
      </c>
    </row>
    <row r="62" spans="2:11" ht="21.75" customHeight="1">
      <c r="B62" s="159" t="s">
        <v>356</v>
      </c>
      <c r="C62" s="13">
        <v>210</v>
      </c>
      <c r="D62" s="13">
        <v>6300</v>
      </c>
      <c r="E62" s="13">
        <v>0</v>
      </c>
      <c r="F62" s="13">
        <v>0</v>
      </c>
      <c r="G62" s="13">
        <v>290</v>
      </c>
      <c r="H62" s="13">
        <v>7250</v>
      </c>
      <c r="I62" s="13">
        <v>0</v>
      </c>
      <c r="J62" s="13">
        <f t="shared" si="2"/>
        <v>3330</v>
      </c>
      <c r="K62" s="13">
        <f t="shared" si="3"/>
        <v>120320</v>
      </c>
    </row>
    <row r="63" spans="2:11" ht="21.75" customHeight="1">
      <c r="B63" s="232" t="s">
        <v>96</v>
      </c>
      <c r="C63" s="12">
        <v>550</v>
      </c>
      <c r="D63" s="12">
        <v>6600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f t="shared" si="2"/>
        <v>1215</v>
      </c>
      <c r="K63" s="12">
        <f t="shared" si="3"/>
        <v>15615</v>
      </c>
    </row>
    <row r="64" spans="2:11" ht="21.75" customHeight="1">
      <c r="B64" s="159" t="s">
        <v>95</v>
      </c>
      <c r="C64" s="13">
        <v>3415</v>
      </c>
      <c r="D64" s="13">
        <v>13660</v>
      </c>
      <c r="E64" s="13">
        <v>150</v>
      </c>
      <c r="F64" s="13">
        <v>750</v>
      </c>
      <c r="G64" s="13">
        <v>0</v>
      </c>
      <c r="H64" s="13">
        <v>0</v>
      </c>
      <c r="I64" s="13">
        <v>0</v>
      </c>
      <c r="J64" s="13">
        <f t="shared" si="2"/>
        <v>5775</v>
      </c>
      <c r="K64" s="13">
        <f t="shared" si="3"/>
        <v>46905</v>
      </c>
    </row>
    <row r="65" spans="2:11" ht="21.75" customHeight="1">
      <c r="B65" s="160" t="s">
        <v>39</v>
      </c>
      <c r="C65" s="12">
        <v>150</v>
      </c>
      <c r="D65" s="12">
        <v>1500</v>
      </c>
      <c r="E65" s="12">
        <v>34980</v>
      </c>
      <c r="F65" s="12">
        <v>847780</v>
      </c>
      <c r="G65" s="12">
        <v>2900</v>
      </c>
      <c r="H65" s="12">
        <v>87000</v>
      </c>
      <c r="I65" s="12">
        <v>230000</v>
      </c>
      <c r="J65" s="12">
        <f t="shared" si="2"/>
        <v>38150</v>
      </c>
      <c r="K65" s="12">
        <f t="shared" si="3"/>
        <v>1169280</v>
      </c>
    </row>
    <row r="66" spans="2:11" ht="21.75" customHeight="1" thickBot="1">
      <c r="B66" s="159" t="s">
        <v>40</v>
      </c>
      <c r="C66" s="13">
        <v>16533</v>
      </c>
      <c r="D66" s="13">
        <v>129417</v>
      </c>
      <c r="E66" s="13">
        <v>108420</v>
      </c>
      <c r="F66" s="13">
        <v>740820</v>
      </c>
      <c r="G66" s="13">
        <v>13730</v>
      </c>
      <c r="H66" s="13">
        <v>81980</v>
      </c>
      <c r="I66" s="13">
        <v>85000</v>
      </c>
      <c r="J66" s="13">
        <f t="shared" si="2"/>
        <v>195490</v>
      </c>
      <c r="K66" s="13">
        <f t="shared" si="3"/>
        <v>1724408</v>
      </c>
    </row>
    <row r="67" spans="2:11" ht="21.75" customHeight="1" thickBot="1">
      <c r="B67" s="169" t="s">
        <v>3</v>
      </c>
      <c r="C67" s="18">
        <f aca="true" t="shared" si="4" ref="C67:K67">SUM(C54:C66)</f>
        <v>110559</v>
      </c>
      <c r="D67" s="18">
        <f t="shared" si="4"/>
        <v>887401</v>
      </c>
      <c r="E67" s="18">
        <f t="shared" si="4"/>
        <v>315859</v>
      </c>
      <c r="F67" s="18">
        <f t="shared" si="4"/>
        <v>3763220</v>
      </c>
      <c r="G67" s="18">
        <f t="shared" si="4"/>
        <v>136605</v>
      </c>
      <c r="H67" s="18">
        <f t="shared" si="4"/>
        <v>1597379</v>
      </c>
      <c r="I67" s="18">
        <f t="shared" si="4"/>
        <v>1794124</v>
      </c>
      <c r="J67" s="18">
        <f t="shared" si="4"/>
        <v>808033</v>
      </c>
      <c r="K67" s="18">
        <f t="shared" si="4"/>
        <v>11829424</v>
      </c>
    </row>
    <row r="68" spans="2:10" ht="15.75" thickTop="1">
      <c r="B68" s="354"/>
      <c r="C68" s="354"/>
      <c r="D68" s="354"/>
      <c r="E68" s="354"/>
      <c r="F68" s="354"/>
      <c r="G68" s="354"/>
      <c r="H68" s="354"/>
      <c r="I68" s="10"/>
      <c r="J68" s="10"/>
    </row>
  </sheetData>
  <sheetProtection/>
  <mergeCells count="30">
    <mergeCell ref="B68:H68"/>
    <mergeCell ref="B50:K50"/>
    <mergeCell ref="I51:K51"/>
    <mergeCell ref="B51:C51"/>
    <mergeCell ref="E51:G51"/>
    <mergeCell ref="B52:B53"/>
    <mergeCell ref="C52:D52"/>
    <mergeCell ref="E52:F52"/>
    <mergeCell ref="G52:H52"/>
    <mergeCell ref="J52:K52"/>
    <mergeCell ref="B20:H20"/>
    <mergeCell ref="B44:H44"/>
    <mergeCell ref="B26:J26"/>
    <mergeCell ref="B27:C27"/>
    <mergeCell ref="E27:G27"/>
    <mergeCell ref="B28:B29"/>
    <mergeCell ref="C28:D28"/>
    <mergeCell ref="E28:F28"/>
    <mergeCell ref="G28:H28"/>
    <mergeCell ref="I27:J27"/>
    <mergeCell ref="I28:J28"/>
    <mergeCell ref="B2:J2"/>
    <mergeCell ref="B3:C3"/>
    <mergeCell ref="I3:J3"/>
    <mergeCell ref="I4:J4"/>
    <mergeCell ref="B4:B5"/>
    <mergeCell ref="E3:F3"/>
    <mergeCell ref="C4:D4"/>
    <mergeCell ref="E4:F4"/>
    <mergeCell ref="G4:H4"/>
  </mergeCells>
  <printOptions/>
  <pageMargins left="1" right="1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0"/>
  <sheetViews>
    <sheetView rightToLeft="1" zoomScalePageLayoutView="0" workbookViewId="0" topLeftCell="A1">
      <selection activeCell="Q6" sqref="Q6"/>
    </sheetView>
  </sheetViews>
  <sheetFormatPr defaultColWidth="9.140625" defaultRowHeight="15"/>
  <cols>
    <col min="1" max="1" width="9.8515625" style="0" customWidth="1"/>
    <col min="2" max="2" width="8.7109375" style="0" customWidth="1"/>
    <col min="3" max="3" width="8.57421875" style="0" customWidth="1"/>
    <col min="4" max="4" width="9.28125" style="0" customWidth="1"/>
    <col min="5" max="5" width="10.7109375" style="0" customWidth="1"/>
    <col min="6" max="6" width="9.8515625" style="0" customWidth="1"/>
    <col min="7" max="7" width="10.7109375" style="0" customWidth="1"/>
    <col min="8" max="8" width="8.421875" style="0" customWidth="1"/>
    <col min="9" max="9" width="4.140625" style="0" hidden="1" customWidth="1"/>
    <col min="10" max="10" width="10.00390625" style="0" customWidth="1"/>
    <col min="11" max="11" width="11.421875" style="0" customWidth="1"/>
    <col min="12" max="12" width="9.140625" style="0" customWidth="1"/>
    <col min="13" max="13" width="12.421875" style="0" customWidth="1"/>
  </cols>
  <sheetData>
    <row r="2" spans="1:13" ht="31.5" customHeight="1">
      <c r="A2" s="339" t="s">
        <v>427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3" ht="25.5" customHeight="1">
      <c r="A3" s="333" t="s">
        <v>515</v>
      </c>
      <c r="B3" s="333"/>
      <c r="C3" s="333"/>
      <c r="D3" s="333"/>
      <c r="E3" s="103"/>
      <c r="F3" s="332" t="s">
        <v>53</v>
      </c>
      <c r="G3" s="332"/>
      <c r="H3" s="332"/>
      <c r="I3" s="103"/>
      <c r="J3" s="119"/>
      <c r="K3" s="119"/>
      <c r="L3" s="334" t="s">
        <v>54</v>
      </c>
      <c r="M3" s="334"/>
    </row>
    <row r="4" spans="1:13" ht="15.75" customHeight="1">
      <c r="A4" s="350" t="s">
        <v>55</v>
      </c>
      <c r="B4" s="350" t="s">
        <v>478</v>
      </c>
      <c r="C4" s="350"/>
      <c r="D4" s="346" t="s">
        <v>290</v>
      </c>
      <c r="E4" s="346"/>
      <c r="F4" s="346" t="s">
        <v>230</v>
      </c>
      <c r="G4" s="346"/>
      <c r="H4" s="346" t="s">
        <v>231</v>
      </c>
      <c r="I4" s="346"/>
      <c r="J4" s="346"/>
      <c r="K4" s="123" t="s">
        <v>506</v>
      </c>
      <c r="L4" s="346" t="s">
        <v>232</v>
      </c>
      <c r="M4" s="346"/>
    </row>
    <row r="5" spans="1:13" ht="32.25" thickBot="1">
      <c r="A5" s="351"/>
      <c r="B5" s="270" t="s">
        <v>22</v>
      </c>
      <c r="C5" s="270" t="s">
        <v>32</v>
      </c>
      <c r="D5" s="170" t="s">
        <v>22</v>
      </c>
      <c r="E5" s="170" t="s">
        <v>32</v>
      </c>
      <c r="F5" s="170" t="s">
        <v>22</v>
      </c>
      <c r="G5" s="170" t="s">
        <v>32</v>
      </c>
      <c r="H5" s="170" t="s">
        <v>22</v>
      </c>
      <c r="I5" s="144" t="s">
        <v>32</v>
      </c>
      <c r="J5" s="170" t="s">
        <v>32</v>
      </c>
      <c r="K5" s="170" t="s">
        <v>32</v>
      </c>
      <c r="L5" s="170" t="s">
        <v>22</v>
      </c>
      <c r="M5" s="170" t="s">
        <v>32</v>
      </c>
    </row>
    <row r="6" spans="1:13" ht="21.75" customHeight="1" thickTop="1">
      <c r="A6" s="159" t="s">
        <v>354</v>
      </c>
      <c r="B6" s="79">
        <v>0</v>
      </c>
      <c r="C6" s="79">
        <v>0</v>
      </c>
      <c r="D6" s="13">
        <v>2025</v>
      </c>
      <c r="E6" s="13">
        <v>117425</v>
      </c>
      <c r="F6" s="13">
        <v>3014</v>
      </c>
      <c r="G6" s="13">
        <v>160695</v>
      </c>
      <c r="H6" s="13">
        <v>50</v>
      </c>
      <c r="I6" s="13"/>
      <c r="J6" s="13">
        <v>3750</v>
      </c>
      <c r="K6" s="13">
        <v>32250</v>
      </c>
      <c r="L6" s="13">
        <f>B6+D6+F6+H6</f>
        <v>5089</v>
      </c>
      <c r="M6" s="13">
        <f>C6+E6+G6+J6+K6</f>
        <v>314120</v>
      </c>
    </row>
    <row r="7" spans="1:13" ht="21.75" customHeight="1">
      <c r="A7" s="160" t="s">
        <v>33</v>
      </c>
      <c r="B7" s="80">
        <v>0</v>
      </c>
      <c r="C7" s="80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/>
      <c r="J7" s="12">
        <v>0</v>
      </c>
      <c r="K7" s="12">
        <v>0</v>
      </c>
      <c r="L7" s="12">
        <f aca="true" t="shared" si="0" ref="L7:L18">B7+D7+F7+H7</f>
        <v>0</v>
      </c>
      <c r="M7" s="12">
        <f aca="true" t="shared" si="1" ref="M7:M18">C7+E7+G7+J7+K7</f>
        <v>0</v>
      </c>
    </row>
    <row r="8" spans="1:16" ht="21.75" customHeight="1">
      <c r="A8" s="159" t="s">
        <v>34</v>
      </c>
      <c r="B8" s="79">
        <v>0</v>
      </c>
      <c r="C8" s="79">
        <v>0</v>
      </c>
      <c r="D8" s="13">
        <v>1266</v>
      </c>
      <c r="E8" s="13">
        <v>74440</v>
      </c>
      <c r="F8" s="13">
        <v>0</v>
      </c>
      <c r="G8" s="13">
        <v>0</v>
      </c>
      <c r="H8" s="13">
        <v>0</v>
      </c>
      <c r="I8" s="13"/>
      <c r="J8" s="13">
        <v>0</v>
      </c>
      <c r="K8" s="13">
        <v>3000</v>
      </c>
      <c r="L8" s="13">
        <f t="shared" si="0"/>
        <v>1266</v>
      </c>
      <c r="M8" s="13">
        <f t="shared" si="1"/>
        <v>77440</v>
      </c>
      <c r="P8" s="42"/>
    </row>
    <row r="9" spans="1:16" ht="21.75" customHeight="1">
      <c r="A9" s="160" t="s">
        <v>355</v>
      </c>
      <c r="B9" s="80">
        <v>0</v>
      </c>
      <c r="C9" s="80">
        <v>0</v>
      </c>
      <c r="D9" s="12">
        <v>193</v>
      </c>
      <c r="E9" s="12">
        <v>15252</v>
      </c>
      <c r="F9" s="12">
        <v>223</v>
      </c>
      <c r="G9" s="12">
        <v>18286</v>
      </c>
      <c r="H9" s="12">
        <v>12</v>
      </c>
      <c r="I9" s="12"/>
      <c r="J9" s="12">
        <v>1080</v>
      </c>
      <c r="K9" s="12">
        <v>12600</v>
      </c>
      <c r="L9" s="12">
        <f t="shared" si="0"/>
        <v>428</v>
      </c>
      <c r="M9" s="12">
        <f t="shared" si="1"/>
        <v>47218</v>
      </c>
      <c r="P9" s="42"/>
    </row>
    <row r="10" spans="1:16" ht="21.75" customHeight="1">
      <c r="A10" s="159" t="s">
        <v>35</v>
      </c>
      <c r="B10" s="79">
        <v>0</v>
      </c>
      <c r="C10" s="79">
        <v>0</v>
      </c>
      <c r="D10" s="13">
        <v>2194</v>
      </c>
      <c r="E10" s="13">
        <v>159045</v>
      </c>
      <c r="F10" s="13">
        <v>968</v>
      </c>
      <c r="G10" s="13">
        <v>115555</v>
      </c>
      <c r="H10" s="13">
        <v>427</v>
      </c>
      <c r="I10" s="13"/>
      <c r="J10" s="13">
        <v>38430</v>
      </c>
      <c r="K10" s="13">
        <v>45900</v>
      </c>
      <c r="L10" s="13">
        <f t="shared" si="0"/>
        <v>3589</v>
      </c>
      <c r="M10" s="13">
        <f t="shared" si="1"/>
        <v>358930</v>
      </c>
      <c r="P10" s="83"/>
    </row>
    <row r="11" spans="1:16" ht="21.75" customHeight="1">
      <c r="A11" s="160" t="s">
        <v>36</v>
      </c>
      <c r="B11" s="80">
        <v>0</v>
      </c>
      <c r="C11" s="80">
        <v>0</v>
      </c>
      <c r="D11" s="12">
        <v>111</v>
      </c>
      <c r="E11" s="12">
        <v>9855</v>
      </c>
      <c r="F11" s="12">
        <v>34</v>
      </c>
      <c r="G11" s="12">
        <v>3400</v>
      </c>
      <c r="H11" s="12">
        <v>0</v>
      </c>
      <c r="I11" s="12"/>
      <c r="J11" s="12">
        <v>0</v>
      </c>
      <c r="K11" s="12">
        <v>0</v>
      </c>
      <c r="L11" s="12">
        <f t="shared" si="0"/>
        <v>145</v>
      </c>
      <c r="M11" s="12">
        <f t="shared" si="1"/>
        <v>13255</v>
      </c>
      <c r="P11" s="42"/>
    </row>
    <row r="12" spans="1:16" ht="21.75" customHeight="1">
      <c r="A12" s="159" t="s">
        <v>37</v>
      </c>
      <c r="B12" s="79">
        <v>0</v>
      </c>
      <c r="C12" s="79">
        <v>0</v>
      </c>
      <c r="D12" s="13">
        <v>2106</v>
      </c>
      <c r="E12" s="13">
        <v>178780</v>
      </c>
      <c r="F12" s="13">
        <v>0</v>
      </c>
      <c r="G12" s="13">
        <v>0</v>
      </c>
      <c r="H12" s="13">
        <v>129</v>
      </c>
      <c r="I12" s="13"/>
      <c r="J12" s="13">
        <v>13065</v>
      </c>
      <c r="K12" s="13">
        <v>28930</v>
      </c>
      <c r="L12" s="13">
        <f t="shared" si="0"/>
        <v>2235</v>
      </c>
      <c r="M12" s="13">
        <f t="shared" si="1"/>
        <v>220775</v>
      </c>
      <c r="P12" s="83"/>
    </row>
    <row r="13" spans="1:16" ht="21.75" customHeight="1">
      <c r="A13" s="160" t="s">
        <v>38</v>
      </c>
      <c r="B13" s="80">
        <v>0</v>
      </c>
      <c r="C13" s="80">
        <v>0</v>
      </c>
      <c r="D13" s="12">
        <v>977</v>
      </c>
      <c r="E13" s="12">
        <v>53410</v>
      </c>
      <c r="F13" s="12">
        <v>1328</v>
      </c>
      <c r="G13" s="12">
        <v>107950</v>
      </c>
      <c r="H13" s="12">
        <v>128</v>
      </c>
      <c r="I13" s="12"/>
      <c r="J13" s="12">
        <v>8800</v>
      </c>
      <c r="K13" s="12">
        <v>33000</v>
      </c>
      <c r="L13" s="12">
        <f t="shared" si="0"/>
        <v>2433</v>
      </c>
      <c r="M13" s="12">
        <f t="shared" si="1"/>
        <v>203160</v>
      </c>
      <c r="P13" s="83"/>
    </row>
    <row r="14" spans="1:16" ht="21.75" customHeight="1">
      <c r="A14" s="161" t="s">
        <v>356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9</v>
      </c>
      <c r="I14" s="13"/>
      <c r="J14" s="13">
        <v>1170</v>
      </c>
      <c r="K14" s="13">
        <v>0</v>
      </c>
      <c r="L14" s="13">
        <f t="shared" si="0"/>
        <v>9</v>
      </c>
      <c r="M14" s="13">
        <f t="shared" si="1"/>
        <v>1170</v>
      </c>
      <c r="P14" s="83"/>
    </row>
    <row r="15" spans="1:16" ht="21.75" customHeight="1">
      <c r="A15" s="160" t="s">
        <v>96</v>
      </c>
      <c r="B15" s="80">
        <v>0</v>
      </c>
      <c r="C15" s="80">
        <v>0</v>
      </c>
      <c r="D15" s="12">
        <v>70</v>
      </c>
      <c r="E15" s="12">
        <v>4550</v>
      </c>
      <c r="F15" s="12">
        <v>0</v>
      </c>
      <c r="G15" s="12">
        <v>0</v>
      </c>
      <c r="H15" s="12">
        <v>0</v>
      </c>
      <c r="I15" s="12"/>
      <c r="J15" s="12">
        <v>0</v>
      </c>
      <c r="K15" s="12">
        <v>0</v>
      </c>
      <c r="L15" s="12">
        <f t="shared" si="0"/>
        <v>70</v>
      </c>
      <c r="M15" s="12">
        <f t="shared" si="1"/>
        <v>4550</v>
      </c>
      <c r="P15" s="83"/>
    </row>
    <row r="16" spans="1:16" ht="21.75" customHeight="1">
      <c r="A16" s="159" t="s">
        <v>95</v>
      </c>
      <c r="B16" s="79">
        <v>180</v>
      </c>
      <c r="C16" s="79">
        <v>12600</v>
      </c>
      <c r="D16" s="13">
        <v>1342</v>
      </c>
      <c r="E16" s="13">
        <v>97150</v>
      </c>
      <c r="F16" s="13">
        <v>1146</v>
      </c>
      <c r="G16" s="13">
        <v>18180</v>
      </c>
      <c r="H16" s="13">
        <v>26</v>
      </c>
      <c r="I16" s="13"/>
      <c r="J16" s="13">
        <v>1450</v>
      </c>
      <c r="K16" s="13">
        <v>0</v>
      </c>
      <c r="L16" s="13">
        <f t="shared" si="0"/>
        <v>2694</v>
      </c>
      <c r="M16" s="13">
        <f t="shared" si="1"/>
        <v>129380</v>
      </c>
      <c r="P16" s="42"/>
    </row>
    <row r="17" spans="1:16" ht="21.75" customHeight="1">
      <c r="A17" s="232" t="s">
        <v>39</v>
      </c>
      <c r="B17" s="12">
        <v>0</v>
      </c>
      <c r="C17" s="12">
        <v>0</v>
      </c>
      <c r="D17" s="12">
        <v>15</v>
      </c>
      <c r="E17" s="12">
        <v>1050</v>
      </c>
      <c r="F17" s="12">
        <v>0</v>
      </c>
      <c r="G17" s="12">
        <v>0</v>
      </c>
      <c r="H17" s="12">
        <v>0</v>
      </c>
      <c r="I17" s="12"/>
      <c r="J17" s="12">
        <v>0</v>
      </c>
      <c r="K17" s="12">
        <v>0</v>
      </c>
      <c r="L17" s="12">
        <f t="shared" si="0"/>
        <v>15</v>
      </c>
      <c r="M17" s="12">
        <f t="shared" si="1"/>
        <v>1050</v>
      </c>
      <c r="P17" s="83"/>
    </row>
    <row r="18" spans="1:16" ht="21.75" customHeight="1" thickBot="1">
      <c r="A18" s="161" t="s">
        <v>40</v>
      </c>
      <c r="B18" s="13">
        <v>0</v>
      </c>
      <c r="C18" s="13">
        <v>0</v>
      </c>
      <c r="D18" s="13">
        <v>903</v>
      </c>
      <c r="E18" s="13">
        <v>76190</v>
      </c>
      <c r="F18" s="13">
        <v>2655</v>
      </c>
      <c r="G18" s="13">
        <v>230186</v>
      </c>
      <c r="H18" s="13">
        <v>612</v>
      </c>
      <c r="I18" s="13"/>
      <c r="J18" s="13">
        <v>49630</v>
      </c>
      <c r="K18" s="13">
        <v>200</v>
      </c>
      <c r="L18" s="13">
        <f t="shared" si="0"/>
        <v>4170</v>
      </c>
      <c r="M18" s="13">
        <f t="shared" si="1"/>
        <v>356206</v>
      </c>
      <c r="P18" s="83"/>
    </row>
    <row r="19" spans="1:16" ht="21.75" customHeight="1" thickBot="1">
      <c r="A19" s="169" t="s">
        <v>3</v>
      </c>
      <c r="B19" s="274">
        <f>SUM(B6:B18)</f>
        <v>180</v>
      </c>
      <c r="C19" s="274">
        <f aca="true" t="shared" si="2" ref="C19:M19">SUM(C6:C18)</f>
        <v>12600</v>
      </c>
      <c r="D19" s="274">
        <f t="shared" si="2"/>
        <v>11202</v>
      </c>
      <c r="E19" s="274">
        <f t="shared" si="2"/>
        <v>787147</v>
      </c>
      <c r="F19" s="274">
        <f t="shared" si="2"/>
        <v>9368</v>
      </c>
      <c r="G19" s="274">
        <f t="shared" si="2"/>
        <v>654252</v>
      </c>
      <c r="H19" s="274">
        <f t="shared" si="2"/>
        <v>1393</v>
      </c>
      <c r="I19" s="274">
        <f t="shared" si="2"/>
        <v>0</v>
      </c>
      <c r="J19" s="274">
        <f t="shared" si="2"/>
        <v>117375</v>
      </c>
      <c r="K19" s="274">
        <f t="shared" si="2"/>
        <v>155880</v>
      </c>
      <c r="L19" s="274">
        <f t="shared" si="2"/>
        <v>22143</v>
      </c>
      <c r="M19" s="274">
        <f t="shared" si="2"/>
        <v>1727254</v>
      </c>
      <c r="P19" s="83"/>
    </row>
    <row r="20" spans="1:16" ht="15.75" thickTop="1">
      <c r="A20" s="354"/>
      <c r="B20" s="354"/>
      <c r="C20" s="354"/>
      <c r="D20" s="354"/>
      <c r="E20" s="354"/>
      <c r="F20" s="354"/>
      <c r="G20" s="354"/>
      <c r="J20" s="10"/>
      <c r="K20" s="10"/>
      <c r="L20" s="10"/>
      <c r="M20" s="10"/>
      <c r="P20" s="42"/>
    </row>
  </sheetData>
  <sheetProtection/>
  <mergeCells count="11">
    <mergeCell ref="B4:C4"/>
    <mergeCell ref="L4:M4"/>
    <mergeCell ref="A4:A5"/>
    <mergeCell ref="F3:H3"/>
    <mergeCell ref="L3:M3"/>
    <mergeCell ref="A2:M2"/>
    <mergeCell ref="A20:G20"/>
    <mergeCell ref="A3:D3"/>
    <mergeCell ref="D4:E4"/>
    <mergeCell ref="F4:G4"/>
    <mergeCell ref="H4:J4"/>
  </mergeCells>
  <printOptions/>
  <pageMargins left="1" right="1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N31"/>
  <sheetViews>
    <sheetView rightToLeft="1" zoomScale="87" zoomScaleNormal="87" zoomScalePageLayoutView="0" workbookViewId="0" topLeftCell="A1">
      <selection activeCell="Q9" sqref="Q9"/>
    </sheetView>
  </sheetViews>
  <sheetFormatPr defaultColWidth="9.140625" defaultRowHeight="15"/>
  <cols>
    <col min="1" max="1" width="6.7109375" style="0" customWidth="1"/>
    <col min="2" max="2" width="6.57421875" style="0" customWidth="1"/>
    <col min="3" max="4" width="8.7109375" style="0" customWidth="1"/>
    <col min="5" max="5" width="11.7109375" style="0" customWidth="1"/>
    <col min="6" max="6" width="8.57421875" style="0" customWidth="1"/>
    <col min="7" max="7" width="9.8515625" style="0" customWidth="1"/>
    <col min="8" max="8" width="6.7109375" style="0" customWidth="1"/>
    <col min="9" max="9" width="8.421875" style="0" customWidth="1"/>
    <col min="10" max="10" width="12.57421875" style="0" customWidth="1"/>
    <col min="11" max="11" width="10.8515625" style="63" customWidth="1"/>
    <col min="12" max="12" width="8.28125" style="0" customWidth="1"/>
    <col min="13" max="13" width="8.8515625" style="0" customWidth="1"/>
    <col min="14" max="14" width="14.57421875" style="0" customWidth="1"/>
  </cols>
  <sheetData>
    <row r="2" spans="1:14" ht="26.25" customHeight="1">
      <c r="A2" s="339" t="s">
        <v>427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ht="29.25" customHeight="1">
      <c r="A3" s="333" t="s">
        <v>515</v>
      </c>
      <c r="B3" s="333"/>
      <c r="C3" s="333"/>
      <c r="D3" s="119"/>
      <c r="E3" s="119"/>
      <c r="F3" s="332" t="s">
        <v>293</v>
      </c>
      <c r="G3" s="332"/>
      <c r="H3" s="332"/>
      <c r="I3" s="332"/>
      <c r="J3" s="119"/>
      <c r="K3" s="119"/>
      <c r="L3" s="334" t="s">
        <v>48</v>
      </c>
      <c r="M3" s="334"/>
      <c r="N3" s="334"/>
    </row>
    <row r="4" spans="1:14" ht="24" customHeight="1">
      <c r="A4" s="357" t="s">
        <v>9</v>
      </c>
      <c r="B4" s="356" t="s">
        <v>158</v>
      </c>
      <c r="C4" s="356"/>
      <c r="D4" s="356" t="s">
        <v>157</v>
      </c>
      <c r="E4" s="356"/>
      <c r="F4" s="356" t="s">
        <v>156</v>
      </c>
      <c r="G4" s="356"/>
      <c r="H4" s="356" t="s">
        <v>292</v>
      </c>
      <c r="I4" s="356"/>
      <c r="J4" s="171" t="s">
        <v>291</v>
      </c>
      <c r="K4" s="356" t="s">
        <v>507</v>
      </c>
      <c r="L4" s="356"/>
      <c r="M4" s="356"/>
      <c r="N4" s="356"/>
    </row>
    <row r="5" spans="1:14" ht="23.25" customHeight="1" thickBot="1">
      <c r="A5" s="358"/>
      <c r="B5" s="250" t="s">
        <v>25</v>
      </c>
      <c r="C5" s="250" t="s">
        <v>32</v>
      </c>
      <c r="D5" s="250" t="s">
        <v>20</v>
      </c>
      <c r="E5" s="250" t="s">
        <v>32</v>
      </c>
      <c r="F5" s="250" t="s">
        <v>22</v>
      </c>
      <c r="G5" s="250" t="s">
        <v>32</v>
      </c>
      <c r="H5" s="250" t="s">
        <v>22</v>
      </c>
      <c r="I5" s="250" t="s">
        <v>32</v>
      </c>
      <c r="J5" s="250" t="s">
        <v>32</v>
      </c>
      <c r="K5" s="267" t="s">
        <v>22</v>
      </c>
      <c r="L5" s="250" t="s">
        <v>56</v>
      </c>
      <c r="M5" s="250" t="s">
        <v>377</v>
      </c>
      <c r="N5" s="250" t="s">
        <v>378</v>
      </c>
    </row>
    <row r="6" spans="1:14" ht="24.75" customHeight="1" thickTop="1">
      <c r="A6" s="159" t="s">
        <v>354</v>
      </c>
      <c r="B6" s="13">
        <v>696</v>
      </c>
      <c r="C6" s="13">
        <v>33160</v>
      </c>
      <c r="D6" s="13">
        <v>3068</v>
      </c>
      <c r="E6" s="13">
        <v>2397740</v>
      </c>
      <c r="F6" s="13">
        <v>15256</v>
      </c>
      <c r="G6" s="13">
        <v>187420</v>
      </c>
      <c r="H6" s="13">
        <v>0</v>
      </c>
      <c r="I6" s="13">
        <v>0</v>
      </c>
      <c r="J6" s="13">
        <v>384000</v>
      </c>
      <c r="K6" s="13">
        <f aca="true" t="shared" si="0" ref="K6:K18">F6+H6</f>
        <v>15256</v>
      </c>
      <c r="L6" s="13">
        <f aca="true" t="shared" si="1" ref="L6:L18">B6</f>
        <v>696</v>
      </c>
      <c r="M6" s="13">
        <f aca="true" t="shared" si="2" ref="M6:M18">D6</f>
        <v>3068</v>
      </c>
      <c r="N6" s="13">
        <f aca="true" t="shared" si="3" ref="N6:N18">C6+E6+G6+I6+J6</f>
        <v>3002320</v>
      </c>
    </row>
    <row r="7" spans="1:14" ht="24.75" customHeight="1">
      <c r="A7" s="160" t="s">
        <v>33</v>
      </c>
      <c r="B7" s="12">
        <v>0</v>
      </c>
      <c r="C7" s="12">
        <v>0</v>
      </c>
      <c r="D7" s="12">
        <v>0</v>
      </c>
      <c r="E7" s="12">
        <v>0</v>
      </c>
      <c r="F7" s="12">
        <v>23100</v>
      </c>
      <c r="G7" s="12">
        <v>39600</v>
      </c>
      <c r="H7" s="12">
        <v>0</v>
      </c>
      <c r="I7" s="12">
        <v>0</v>
      </c>
      <c r="J7" s="12">
        <v>0</v>
      </c>
      <c r="K7" s="12">
        <f t="shared" si="0"/>
        <v>23100</v>
      </c>
      <c r="L7" s="12">
        <f t="shared" si="1"/>
        <v>0</v>
      </c>
      <c r="M7" s="12">
        <f t="shared" si="2"/>
        <v>0</v>
      </c>
      <c r="N7" s="12">
        <f t="shared" si="3"/>
        <v>39600</v>
      </c>
    </row>
    <row r="8" spans="1:14" ht="24.75" customHeight="1">
      <c r="A8" s="159" t="s">
        <v>34</v>
      </c>
      <c r="B8" s="13">
        <v>0</v>
      </c>
      <c r="C8" s="13">
        <v>0</v>
      </c>
      <c r="D8" s="13">
        <v>3657</v>
      </c>
      <c r="E8" s="13">
        <v>3543825</v>
      </c>
      <c r="F8" s="13">
        <v>3600</v>
      </c>
      <c r="G8" s="13">
        <v>16000</v>
      </c>
      <c r="H8" s="13">
        <v>0</v>
      </c>
      <c r="I8" s="13">
        <v>0</v>
      </c>
      <c r="J8" s="13">
        <v>106125</v>
      </c>
      <c r="K8" s="13">
        <f t="shared" si="0"/>
        <v>3600</v>
      </c>
      <c r="L8" s="13">
        <f t="shared" si="1"/>
        <v>0</v>
      </c>
      <c r="M8" s="13">
        <f t="shared" si="2"/>
        <v>3657</v>
      </c>
      <c r="N8" s="13">
        <f t="shared" si="3"/>
        <v>3665950</v>
      </c>
    </row>
    <row r="9" spans="1:14" ht="24.75" customHeight="1">
      <c r="A9" s="160" t="s">
        <v>409</v>
      </c>
      <c r="B9" s="12">
        <v>0</v>
      </c>
      <c r="C9" s="12">
        <v>0</v>
      </c>
      <c r="D9" s="12">
        <v>1330</v>
      </c>
      <c r="E9" s="12">
        <v>946700</v>
      </c>
      <c r="F9" s="12">
        <v>0</v>
      </c>
      <c r="G9" s="12">
        <v>0</v>
      </c>
      <c r="H9" s="12">
        <v>0</v>
      </c>
      <c r="I9" s="12">
        <v>0</v>
      </c>
      <c r="J9" s="12">
        <v>10800</v>
      </c>
      <c r="K9" s="12">
        <f t="shared" si="0"/>
        <v>0</v>
      </c>
      <c r="L9" s="12">
        <f t="shared" si="1"/>
        <v>0</v>
      </c>
      <c r="M9" s="12">
        <f t="shared" si="2"/>
        <v>1330</v>
      </c>
      <c r="N9" s="12">
        <f t="shared" si="3"/>
        <v>957500</v>
      </c>
    </row>
    <row r="10" spans="1:14" ht="24.75" customHeight="1">
      <c r="A10" s="159" t="s">
        <v>35</v>
      </c>
      <c r="B10" s="13">
        <v>140</v>
      </c>
      <c r="C10" s="13">
        <v>4400</v>
      </c>
      <c r="D10" s="13">
        <v>1247</v>
      </c>
      <c r="E10" s="13">
        <v>1044880</v>
      </c>
      <c r="F10" s="13">
        <v>4420</v>
      </c>
      <c r="G10" s="13">
        <v>23650</v>
      </c>
      <c r="H10" s="13">
        <v>0</v>
      </c>
      <c r="I10" s="13">
        <v>0</v>
      </c>
      <c r="J10" s="13">
        <v>291800</v>
      </c>
      <c r="K10" s="13">
        <f t="shared" si="0"/>
        <v>4420</v>
      </c>
      <c r="L10" s="13">
        <f t="shared" si="1"/>
        <v>140</v>
      </c>
      <c r="M10" s="13">
        <f t="shared" si="2"/>
        <v>1247</v>
      </c>
      <c r="N10" s="13">
        <f t="shared" si="3"/>
        <v>1364730</v>
      </c>
    </row>
    <row r="11" spans="1:14" ht="24.75" customHeight="1">
      <c r="A11" s="160" t="s">
        <v>36</v>
      </c>
      <c r="B11" s="12">
        <v>0</v>
      </c>
      <c r="C11" s="12">
        <v>0</v>
      </c>
      <c r="D11" s="12">
        <v>420</v>
      </c>
      <c r="E11" s="12">
        <v>378875</v>
      </c>
      <c r="F11" s="12">
        <v>4308</v>
      </c>
      <c r="G11" s="12">
        <v>51648</v>
      </c>
      <c r="H11" s="12">
        <v>0</v>
      </c>
      <c r="I11" s="12">
        <v>0</v>
      </c>
      <c r="J11" s="12">
        <v>48112</v>
      </c>
      <c r="K11" s="12">
        <f t="shared" si="0"/>
        <v>4308</v>
      </c>
      <c r="L11" s="12">
        <f t="shared" si="1"/>
        <v>0</v>
      </c>
      <c r="M11" s="12">
        <f t="shared" si="2"/>
        <v>420</v>
      </c>
      <c r="N11" s="12">
        <f t="shared" si="3"/>
        <v>478635</v>
      </c>
    </row>
    <row r="12" spans="1:14" ht="24.75" customHeight="1">
      <c r="A12" s="159" t="s">
        <v>37</v>
      </c>
      <c r="B12" s="13">
        <v>0</v>
      </c>
      <c r="C12" s="13">
        <v>0</v>
      </c>
      <c r="D12" s="13">
        <v>4036</v>
      </c>
      <c r="E12" s="13">
        <v>3025900</v>
      </c>
      <c r="F12" s="13">
        <v>175470</v>
      </c>
      <c r="G12" s="13">
        <v>526410</v>
      </c>
      <c r="H12" s="13">
        <v>0</v>
      </c>
      <c r="I12" s="13">
        <v>0</v>
      </c>
      <c r="J12" s="13">
        <v>310145</v>
      </c>
      <c r="K12" s="13">
        <f t="shared" si="0"/>
        <v>175470</v>
      </c>
      <c r="L12" s="13">
        <f t="shared" si="1"/>
        <v>0</v>
      </c>
      <c r="M12" s="13">
        <f t="shared" si="2"/>
        <v>4036</v>
      </c>
      <c r="N12" s="13">
        <f t="shared" si="3"/>
        <v>3862455</v>
      </c>
    </row>
    <row r="13" spans="1:14" ht="24.75" customHeight="1">
      <c r="A13" s="160" t="s">
        <v>38</v>
      </c>
      <c r="B13" s="12">
        <v>40</v>
      </c>
      <c r="C13" s="12">
        <v>680</v>
      </c>
      <c r="D13" s="12">
        <v>1973</v>
      </c>
      <c r="E13" s="12">
        <v>1689750</v>
      </c>
      <c r="F13" s="12">
        <v>35678</v>
      </c>
      <c r="G13" s="12">
        <v>76253</v>
      </c>
      <c r="H13" s="12">
        <v>0</v>
      </c>
      <c r="I13" s="12">
        <v>0</v>
      </c>
      <c r="J13" s="12">
        <v>27500</v>
      </c>
      <c r="K13" s="12">
        <f t="shared" si="0"/>
        <v>35678</v>
      </c>
      <c r="L13" s="12">
        <f t="shared" si="1"/>
        <v>40</v>
      </c>
      <c r="M13" s="12">
        <f t="shared" si="2"/>
        <v>1973</v>
      </c>
      <c r="N13" s="12">
        <f t="shared" si="3"/>
        <v>1794183</v>
      </c>
    </row>
    <row r="14" spans="1:14" ht="24.75" customHeight="1">
      <c r="A14" s="159" t="s">
        <v>356</v>
      </c>
      <c r="B14" s="13">
        <v>450</v>
      </c>
      <c r="C14" s="13">
        <v>11250</v>
      </c>
      <c r="D14" s="13">
        <v>78</v>
      </c>
      <c r="E14" s="13">
        <v>55890</v>
      </c>
      <c r="F14" s="13">
        <v>0</v>
      </c>
      <c r="G14" s="13">
        <v>0</v>
      </c>
      <c r="H14" s="13">
        <v>2900</v>
      </c>
      <c r="I14" s="13">
        <v>17400</v>
      </c>
      <c r="J14" s="13">
        <v>0</v>
      </c>
      <c r="K14" s="13">
        <f t="shared" si="0"/>
        <v>2900</v>
      </c>
      <c r="L14" s="13">
        <f t="shared" si="1"/>
        <v>450</v>
      </c>
      <c r="M14" s="13">
        <f t="shared" si="2"/>
        <v>78</v>
      </c>
      <c r="N14" s="13">
        <f t="shared" si="3"/>
        <v>84540</v>
      </c>
    </row>
    <row r="15" spans="1:14" ht="24.75" customHeight="1">
      <c r="A15" s="232" t="s">
        <v>410</v>
      </c>
      <c r="B15" s="12">
        <v>0</v>
      </c>
      <c r="C15" s="12">
        <v>0</v>
      </c>
      <c r="D15" s="12">
        <v>208</v>
      </c>
      <c r="E15" s="12">
        <v>185800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2">
        <f t="shared" si="1"/>
        <v>0</v>
      </c>
      <c r="M15" s="12">
        <f t="shared" si="2"/>
        <v>208</v>
      </c>
      <c r="N15" s="12">
        <f t="shared" si="3"/>
        <v>185800</v>
      </c>
    </row>
    <row r="16" spans="1:14" ht="24.75" customHeight="1">
      <c r="A16" s="159" t="s">
        <v>411</v>
      </c>
      <c r="B16" s="13">
        <v>140</v>
      </c>
      <c r="C16" s="13">
        <v>5200</v>
      </c>
      <c r="D16" s="13">
        <v>1563</v>
      </c>
      <c r="E16" s="13">
        <v>1502100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  <c r="L16" s="13">
        <f t="shared" si="1"/>
        <v>140</v>
      </c>
      <c r="M16" s="13">
        <f t="shared" si="2"/>
        <v>1563</v>
      </c>
      <c r="N16" s="13">
        <f t="shared" si="3"/>
        <v>1507300</v>
      </c>
    </row>
    <row r="17" spans="1:14" ht="24.75" customHeight="1">
      <c r="A17" s="160" t="s">
        <v>39</v>
      </c>
      <c r="B17" s="12">
        <v>0</v>
      </c>
      <c r="C17" s="12">
        <v>0</v>
      </c>
      <c r="D17" s="12">
        <v>150</v>
      </c>
      <c r="E17" s="12">
        <v>160900</v>
      </c>
      <c r="F17" s="12">
        <v>0</v>
      </c>
      <c r="G17" s="12">
        <v>0</v>
      </c>
      <c r="H17" s="12">
        <v>0</v>
      </c>
      <c r="I17" s="12">
        <v>0</v>
      </c>
      <c r="J17" s="12">
        <v>60000</v>
      </c>
      <c r="K17" s="12">
        <f t="shared" si="0"/>
        <v>0</v>
      </c>
      <c r="L17" s="12">
        <f t="shared" si="1"/>
        <v>0</v>
      </c>
      <c r="M17" s="12">
        <f t="shared" si="2"/>
        <v>150</v>
      </c>
      <c r="N17" s="12">
        <f t="shared" si="3"/>
        <v>220900</v>
      </c>
    </row>
    <row r="18" spans="1:14" ht="24.75" customHeight="1" thickBot="1">
      <c r="A18" s="159" t="s">
        <v>40</v>
      </c>
      <c r="B18" s="13">
        <v>2394</v>
      </c>
      <c r="C18" s="13">
        <v>25968</v>
      </c>
      <c r="D18" s="13">
        <v>4908</v>
      </c>
      <c r="E18" s="13">
        <v>3712450</v>
      </c>
      <c r="F18" s="13">
        <v>10439</v>
      </c>
      <c r="G18" s="13">
        <v>33354</v>
      </c>
      <c r="H18" s="13">
        <v>0</v>
      </c>
      <c r="I18" s="13">
        <v>0</v>
      </c>
      <c r="J18" s="13">
        <v>187100</v>
      </c>
      <c r="K18" s="13">
        <f t="shared" si="0"/>
        <v>10439</v>
      </c>
      <c r="L18" s="13">
        <f t="shared" si="1"/>
        <v>2394</v>
      </c>
      <c r="M18" s="13">
        <f t="shared" si="2"/>
        <v>4908</v>
      </c>
      <c r="N18" s="13">
        <f t="shared" si="3"/>
        <v>3958872</v>
      </c>
    </row>
    <row r="19" spans="1:14" ht="24.75" customHeight="1" thickBot="1">
      <c r="A19" s="169" t="s">
        <v>3</v>
      </c>
      <c r="B19" s="18">
        <f aca="true" t="shared" si="4" ref="B19:N19">SUM(B6:B18)</f>
        <v>3860</v>
      </c>
      <c r="C19" s="18">
        <f t="shared" si="4"/>
        <v>80658</v>
      </c>
      <c r="D19" s="18">
        <f t="shared" si="4"/>
        <v>22638</v>
      </c>
      <c r="E19" s="18">
        <f t="shared" si="4"/>
        <v>18644810</v>
      </c>
      <c r="F19" s="18">
        <f t="shared" si="4"/>
        <v>272271</v>
      </c>
      <c r="G19" s="18">
        <f t="shared" si="4"/>
        <v>954335</v>
      </c>
      <c r="H19" s="18">
        <f t="shared" si="4"/>
        <v>2900</v>
      </c>
      <c r="I19" s="18">
        <f t="shared" si="4"/>
        <v>17400</v>
      </c>
      <c r="J19" s="18">
        <f t="shared" si="4"/>
        <v>1425582</v>
      </c>
      <c r="K19" s="18">
        <f t="shared" si="4"/>
        <v>275171</v>
      </c>
      <c r="L19" s="18">
        <f t="shared" si="4"/>
        <v>3860</v>
      </c>
      <c r="M19" s="18">
        <f t="shared" si="4"/>
        <v>22638</v>
      </c>
      <c r="N19" s="18">
        <f t="shared" si="4"/>
        <v>21122785</v>
      </c>
    </row>
    <row r="20" spans="1:14" ht="15.75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71"/>
      <c r="L20" s="28"/>
      <c r="M20" s="28"/>
      <c r="N20" s="28"/>
    </row>
    <row r="21" spans="1:7" ht="15">
      <c r="A21" s="329"/>
      <c r="B21" s="329"/>
      <c r="C21" s="329"/>
      <c r="D21" s="329"/>
      <c r="E21" s="329"/>
      <c r="F21" s="329"/>
      <c r="G21" s="329"/>
    </row>
    <row r="31" ht="15">
      <c r="B31" t="s">
        <v>57</v>
      </c>
    </row>
  </sheetData>
  <sheetProtection/>
  <mergeCells count="12">
    <mergeCell ref="A2:N2"/>
    <mergeCell ref="A3:C3"/>
    <mergeCell ref="A4:A5"/>
    <mergeCell ref="B4:C4"/>
    <mergeCell ref="L3:N3"/>
    <mergeCell ref="H3:I3"/>
    <mergeCell ref="K4:N4"/>
    <mergeCell ref="D4:E4"/>
    <mergeCell ref="H4:I4"/>
    <mergeCell ref="F3:G3"/>
    <mergeCell ref="A21:G21"/>
    <mergeCell ref="F4:G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449"/>
  <sheetViews>
    <sheetView rightToLeft="1" zoomScalePageLayoutView="0" workbookViewId="0" topLeftCell="A1">
      <selection activeCell="S7" sqref="S7"/>
    </sheetView>
  </sheetViews>
  <sheetFormatPr defaultColWidth="9.140625" defaultRowHeight="15"/>
  <cols>
    <col min="1" max="1" width="8.00390625" style="0" customWidth="1"/>
    <col min="2" max="2" width="6.7109375" style="0" customWidth="1"/>
    <col min="3" max="3" width="8.00390625" style="0" customWidth="1"/>
    <col min="4" max="4" width="7.421875" style="0" customWidth="1"/>
    <col min="5" max="5" width="8.8515625" style="0" customWidth="1"/>
    <col min="6" max="6" width="7.8515625" style="0" customWidth="1"/>
    <col min="7" max="7" width="9.8515625" style="0" customWidth="1"/>
    <col min="8" max="8" width="7.140625" style="0" customWidth="1"/>
    <col min="9" max="9" width="8.57421875" style="0" customWidth="1"/>
    <col min="10" max="10" width="6.8515625" style="0" customWidth="1"/>
    <col min="11" max="11" width="8.421875" style="0" customWidth="1"/>
    <col min="12" max="12" width="8.57421875" style="0" customWidth="1"/>
    <col min="13" max="13" width="8.00390625" style="0" customWidth="1"/>
    <col min="14" max="14" width="11.421875" style="0" customWidth="1"/>
  </cols>
  <sheetData>
    <row r="2" spans="1:14" ht="21.75" customHeight="1">
      <c r="A2" s="339" t="s">
        <v>427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ht="23.25" customHeight="1">
      <c r="A3" s="332" t="s">
        <v>516</v>
      </c>
      <c r="B3" s="332"/>
      <c r="C3" s="332"/>
      <c r="D3" s="119"/>
      <c r="E3" s="119"/>
      <c r="F3" s="119"/>
      <c r="G3" s="332" t="s">
        <v>159</v>
      </c>
      <c r="H3" s="332"/>
      <c r="I3" s="332"/>
      <c r="J3" s="119"/>
      <c r="K3" s="119"/>
      <c r="L3" s="332" t="s">
        <v>41</v>
      </c>
      <c r="M3" s="332"/>
      <c r="N3" s="332"/>
    </row>
    <row r="4" spans="1:14" ht="15" customHeight="1">
      <c r="A4" s="359" t="s">
        <v>9</v>
      </c>
      <c r="B4" s="361" t="s">
        <v>58</v>
      </c>
      <c r="C4" s="361"/>
      <c r="D4" s="361" t="s">
        <v>59</v>
      </c>
      <c r="E4" s="361"/>
      <c r="F4" s="361" t="s">
        <v>160</v>
      </c>
      <c r="G4" s="361"/>
      <c r="H4" s="361" t="s">
        <v>161</v>
      </c>
      <c r="I4" s="361"/>
      <c r="J4" s="361" t="s">
        <v>162</v>
      </c>
      <c r="K4" s="361"/>
      <c r="L4" s="178" t="s">
        <v>49</v>
      </c>
      <c r="M4" s="359" t="s">
        <v>302</v>
      </c>
      <c r="N4" s="359"/>
    </row>
    <row r="5" spans="1:14" ht="15.75" thickBot="1">
      <c r="A5" s="360"/>
      <c r="B5" s="179" t="s">
        <v>22</v>
      </c>
      <c r="C5" s="179" t="s">
        <v>32</v>
      </c>
      <c r="D5" s="179" t="s">
        <v>22</v>
      </c>
      <c r="E5" s="179" t="s">
        <v>32</v>
      </c>
      <c r="F5" s="179" t="s">
        <v>22</v>
      </c>
      <c r="G5" s="179" t="s">
        <v>32</v>
      </c>
      <c r="H5" s="179" t="s">
        <v>22</v>
      </c>
      <c r="I5" s="179" t="s">
        <v>32</v>
      </c>
      <c r="J5" s="179" t="s">
        <v>22</v>
      </c>
      <c r="K5" s="179" t="s">
        <v>32</v>
      </c>
      <c r="L5" s="180" t="s">
        <v>32</v>
      </c>
      <c r="M5" s="179" t="s">
        <v>22</v>
      </c>
      <c r="N5" s="179" t="s">
        <v>32</v>
      </c>
    </row>
    <row r="6" spans="1:14" ht="24.75" customHeight="1" thickTop="1">
      <c r="A6" s="159" t="s">
        <v>354</v>
      </c>
      <c r="B6" s="13">
        <v>0</v>
      </c>
      <c r="C6" s="13">
        <v>0</v>
      </c>
      <c r="D6" s="13">
        <v>457</v>
      </c>
      <c r="E6" s="13">
        <v>55540</v>
      </c>
      <c r="F6" s="13">
        <v>3397</v>
      </c>
      <c r="G6" s="13">
        <v>291440</v>
      </c>
      <c r="H6" s="13">
        <v>250</v>
      </c>
      <c r="I6" s="13">
        <v>24955</v>
      </c>
      <c r="J6" s="13">
        <v>107</v>
      </c>
      <c r="K6" s="13">
        <v>8460</v>
      </c>
      <c r="L6" s="13">
        <v>24000</v>
      </c>
      <c r="M6" s="13">
        <f>B6+D6+F6+H6+J6</f>
        <v>4211</v>
      </c>
      <c r="N6" s="13">
        <f>C6+E6+G6+I6+K6+L6</f>
        <v>404395</v>
      </c>
    </row>
    <row r="7" spans="1:14" ht="24.75" customHeight="1">
      <c r="A7" s="160" t="s">
        <v>33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f aca="true" t="shared" si="0" ref="M7:M18">B7+D7+F7+H7+J7</f>
        <v>0</v>
      </c>
      <c r="N7" s="12">
        <f aca="true" t="shared" si="1" ref="N7:N18">C7+E7+G7+I7+K7+L7</f>
        <v>0</v>
      </c>
    </row>
    <row r="8" spans="1:14" ht="24.75" customHeight="1">
      <c r="A8" s="159" t="s">
        <v>34</v>
      </c>
      <c r="B8" s="13">
        <v>12</v>
      </c>
      <c r="C8" s="13">
        <v>780</v>
      </c>
      <c r="D8" s="13">
        <v>76</v>
      </c>
      <c r="E8" s="13">
        <v>6510</v>
      </c>
      <c r="F8" s="13">
        <v>511</v>
      </c>
      <c r="G8" s="13">
        <v>37085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f t="shared" si="0"/>
        <v>599</v>
      </c>
      <c r="N8" s="13">
        <f t="shared" si="1"/>
        <v>44375</v>
      </c>
    </row>
    <row r="9" spans="1:14" ht="24.75" customHeight="1">
      <c r="A9" s="160" t="s">
        <v>355</v>
      </c>
      <c r="B9" s="12">
        <v>0</v>
      </c>
      <c r="C9" s="12">
        <v>0</v>
      </c>
      <c r="D9" s="12">
        <v>81</v>
      </c>
      <c r="E9" s="12">
        <v>7452</v>
      </c>
      <c r="F9" s="12">
        <v>394</v>
      </c>
      <c r="G9" s="12">
        <v>29216</v>
      </c>
      <c r="H9" s="12">
        <v>57</v>
      </c>
      <c r="I9" s="12">
        <v>5016</v>
      </c>
      <c r="J9" s="12">
        <v>0</v>
      </c>
      <c r="K9" s="12">
        <v>0</v>
      </c>
      <c r="L9" s="12">
        <v>0</v>
      </c>
      <c r="M9" s="12">
        <f t="shared" si="0"/>
        <v>532</v>
      </c>
      <c r="N9" s="12">
        <f t="shared" si="1"/>
        <v>41684</v>
      </c>
    </row>
    <row r="10" spans="1:14" ht="24.75" customHeight="1">
      <c r="A10" s="159" t="s">
        <v>35</v>
      </c>
      <c r="B10" s="13">
        <v>458</v>
      </c>
      <c r="C10" s="13">
        <v>45720</v>
      </c>
      <c r="D10" s="13">
        <v>955</v>
      </c>
      <c r="E10" s="13">
        <v>79970</v>
      </c>
      <c r="F10" s="13">
        <v>1497</v>
      </c>
      <c r="G10" s="13">
        <v>107020</v>
      </c>
      <c r="H10" s="13">
        <v>428</v>
      </c>
      <c r="I10" s="13">
        <v>41490</v>
      </c>
      <c r="J10" s="13">
        <v>105</v>
      </c>
      <c r="K10" s="13">
        <v>8850</v>
      </c>
      <c r="L10" s="13">
        <v>129500</v>
      </c>
      <c r="M10" s="13">
        <f t="shared" si="0"/>
        <v>3443</v>
      </c>
      <c r="N10" s="13">
        <f t="shared" si="1"/>
        <v>412550</v>
      </c>
    </row>
    <row r="11" spans="1:14" ht="24.75" customHeight="1">
      <c r="A11" s="160" t="s">
        <v>36</v>
      </c>
      <c r="B11" s="12">
        <v>14</v>
      </c>
      <c r="C11" s="12">
        <v>1020</v>
      </c>
      <c r="D11" s="12">
        <v>39</v>
      </c>
      <c r="E11" s="12">
        <v>3300</v>
      </c>
      <c r="F11" s="12">
        <v>241</v>
      </c>
      <c r="G11" s="12">
        <v>21075</v>
      </c>
      <c r="H11" s="12">
        <v>14</v>
      </c>
      <c r="I11" s="12">
        <v>1330</v>
      </c>
      <c r="J11" s="12">
        <v>0</v>
      </c>
      <c r="K11" s="12">
        <v>0</v>
      </c>
      <c r="L11" s="12">
        <v>1000</v>
      </c>
      <c r="M11" s="12">
        <f t="shared" si="0"/>
        <v>308</v>
      </c>
      <c r="N11" s="12">
        <f t="shared" si="1"/>
        <v>27725</v>
      </c>
    </row>
    <row r="12" spans="1:14" ht="24.75" customHeight="1">
      <c r="A12" s="159" t="s">
        <v>37</v>
      </c>
      <c r="B12" s="13">
        <v>38</v>
      </c>
      <c r="C12" s="13">
        <v>5700</v>
      </c>
      <c r="D12" s="13">
        <v>425</v>
      </c>
      <c r="E12" s="13">
        <v>46300</v>
      </c>
      <c r="F12" s="13">
        <v>1269</v>
      </c>
      <c r="G12" s="13">
        <v>121705</v>
      </c>
      <c r="H12" s="13">
        <v>67</v>
      </c>
      <c r="I12" s="13">
        <v>7550</v>
      </c>
      <c r="J12" s="13">
        <v>526</v>
      </c>
      <c r="K12" s="13">
        <v>49520</v>
      </c>
      <c r="L12" s="13">
        <v>17250</v>
      </c>
      <c r="M12" s="13">
        <f t="shared" si="0"/>
        <v>2325</v>
      </c>
      <c r="N12" s="13">
        <f t="shared" si="1"/>
        <v>248025</v>
      </c>
    </row>
    <row r="13" spans="1:14" ht="24.75" customHeight="1">
      <c r="A13" s="160" t="s">
        <v>38</v>
      </c>
      <c r="B13" s="12">
        <v>102</v>
      </c>
      <c r="C13" s="12">
        <v>6840</v>
      </c>
      <c r="D13" s="12">
        <v>1079</v>
      </c>
      <c r="E13" s="12">
        <v>138775</v>
      </c>
      <c r="F13" s="12">
        <v>1016</v>
      </c>
      <c r="G13" s="12">
        <v>60980</v>
      </c>
      <c r="H13" s="12">
        <v>62</v>
      </c>
      <c r="I13" s="12">
        <v>9820</v>
      </c>
      <c r="J13" s="12">
        <v>180</v>
      </c>
      <c r="K13" s="12">
        <v>12760</v>
      </c>
      <c r="L13" s="12">
        <v>12500</v>
      </c>
      <c r="M13" s="12">
        <f t="shared" si="0"/>
        <v>2439</v>
      </c>
      <c r="N13" s="12">
        <f t="shared" si="1"/>
        <v>241675</v>
      </c>
    </row>
    <row r="14" spans="1:14" ht="24.75" customHeight="1">
      <c r="A14" s="159" t="s">
        <v>356</v>
      </c>
      <c r="B14" s="13">
        <v>0</v>
      </c>
      <c r="C14" s="13">
        <v>0</v>
      </c>
      <c r="D14" s="13">
        <v>206</v>
      </c>
      <c r="E14" s="13">
        <v>11080</v>
      </c>
      <c r="F14" s="13">
        <v>0</v>
      </c>
      <c r="G14" s="13">
        <v>0</v>
      </c>
      <c r="H14" s="13">
        <v>4</v>
      </c>
      <c r="I14" s="13">
        <v>560</v>
      </c>
      <c r="J14" s="13">
        <v>100</v>
      </c>
      <c r="K14" s="13">
        <v>5000</v>
      </c>
      <c r="L14" s="13">
        <v>0</v>
      </c>
      <c r="M14" s="13">
        <f t="shared" si="0"/>
        <v>310</v>
      </c>
      <c r="N14" s="13">
        <f t="shared" si="1"/>
        <v>16640</v>
      </c>
    </row>
    <row r="15" spans="1:14" ht="24.75" customHeight="1">
      <c r="A15" s="233" t="s">
        <v>96</v>
      </c>
      <c r="B15" s="12">
        <v>0</v>
      </c>
      <c r="C15" s="12">
        <v>0</v>
      </c>
      <c r="D15" s="12">
        <v>22</v>
      </c>
      <c r="E15" s="12">
        <v>2750</v>
      </c>
      <c r="F15" s="12">
        <v>13</v>
      </c>
      <c r="G15" s="12">
        <v>975</v>
      </c>
      <c r="H15" s="12">
        <v>0</v>
      </c>
      <c r="I15" s="12">
        <v>0</v>
      </c>
      <c r="J15" s="12">
        <v>17</v>
      </c>
      <c r="K15" s="12">
        <v>1700</v>
      </c>
      <c r="L15" s="12">
        <v>0</v>
      </c>
      <c r="M15" s="12">
        <f t="shared" si="0"/>
        <v>52</v>
      </c>
      <c r="N15" s="12">
        <f t="shared" si="1"/>
        <v>5425</v>
      </c>
    </row>
    <row r="16" spans="1:14" ht="24.75" customHeight="1">
      <c r="A16" s="159" t="s">
        <v>95</v>
      </c>
      <c r="B16" s="13">
        <v>50</v>
      </c>
      <c r="C16" s="13">
        <v>3500</v>
      </c>
      <c r="D16" s="13">
        <v>182</v>
      </c>
      <c r="E16" s="13">
        <v>18100</v>
      </c>
      <c r="F16" s="13">
        <v>419</v>
      </c>
      <c r="G16" s="13">
        <v>35865</v>
      </c>
      <c r="H16" s="13">
        <v>87</v>
      </c>
      <c r="I16" s="13">
        <v>9220</v>
      </c>
      <c r="J16" s="13">
        <v>105</v>
      </c>
      <c r="K16" s="13">
        <v>7280</v>
      </c>
      <c r="L16" s="13">
        <v>0</v>
      </c>
      <c r="M16" s="13">
        <f t="shared" si="0"/>
        <v>843</v>
      </c>
      <c r="N16" s="13">
        <f t="shared" si="1"/>
        <v>73965</v>
      </c>
    </row>
    <row r="17" spans="1:14" ht="24.75" customHeight="1">
      <c r="A17" s="160" t="s">
        <v>39</v>
      </c>
      <c r="B17" s="12">
        <v>0</v>
      </c>
      <c r="C17" s="12">
        <v>0</v>
      </c>
      <c r="D17" s="12">
        <v>0</v>
      </c>
      <c r="E17" s="12">
        <v>0</v>
      </c>
      <c r="F17" s="12">
        <v>10</v>
      </c>
      <c r="G17" s="12">
        <v>700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f t="shared" si="0"/>
        <v>10</v>
      </c>
      <c r="N17" s="12">
        <f t="shared" si="1"/>
        <v>700</v>
      </c>
    </row>
    <row r="18" spans="1:14" ht="24.75" customHeight="1" thickBot="1">
      <c r="A18" s="161" t="s">
        <v>40</v>
      </c>
      <c r="B18" s="13">
        <v>171</v>
      </c>
      <c r="C18" s="13">
        <v>14535</v>
      </c>
      <c r="D18" s="13">
        <v>1753</v>
      </c>
      <c r="E18" s="13">
        <v>152370</v>
      </c>
      <c r="F18" s="13">
        <v>2058</v>
      </c>
      <c r="G18" s="13">
        <v>168475</v>
      </c>
      <c r="H18" s="13">
        <v>203</v>
      </c>
      <c r="I18" s="13">
        <v>16660</v>
      </c>
      <c r="J18" s="13">
        <v>621</v>
      </c>
      <c r="K18" s="13">
        <v>37560</v>
      </c>
      <c r="L18" s="13">
        <v>900</v>
      </c>
      <c r="M18" s="13">
        <f t="shared" si="0"/>
        <v>4806</v>
      </c>
      <c r="N18" s="13">
        <f t="shared" si="1"/>
        <v>390500</v>
      </c>
    </row>
    <row r="19" spans="1:14" ht="24.75" customHeight="1" thickBot="1">
      <c r="A19" s="169" t="s">
        <v>3</v>
      </c>
      <c r="B19" s="18">
        <f aca="true" t="shared" si="2" ref="B19:N19">SUM(B6:B18)</f>
        <v>845</v>
      </c>
      <c r="C19" s="18">
        <f t="shared" si="2"/>
        <v>78095</v>
      </c>
      <c r="D19" s="18">
        <f t="shared" si="2"/>
        <v>5275</v>
      </c>
      <c r="E19" s="18">
        <f t="shared" si="2"/>
        <v>522147</v>
      </c>
      <c r="F19" s="18">
        <f t="shared" si="2"/>
        <v>10825</v>
      </c>
      <c r="G19" s="18">
        <f t="shared" si="2"/>
        <v>874536</v>
      </c>
      <c r="H19" s="18">
        <f t="shared" si="2"/>
        <v>1172</v>
      </c>
      <c r="I19" s="18">
        <f t="shared" si="2"/>
        <v>116601</v>
      </c>
      <c r="J19" s="18">
        <f t="shared" si="2"/>
        <v>1761</v>
      </c>
      <c r="K19" s="18">
        <f t="shared" si="2"/>
        <v>131130</v>
      </c>
      <c r="L19" s="18">
        <f t="shared" si="2"/>
        <v>185150</v>
      </c>
      <c r="M19" s="18">
        <f t="shared" si="2"/>
        <v>19878</v>
      </c>
      <c r="N19" s="18">
        <f t="shared" si="2"/>
        <v>1907659</v>
      </c>
    </row>
    <row r="20" spans="1:12" ht="16.5" thickTop="1">
      <c r="A20" s="5"/>
      <c r="B20" s="11"/>
      <c r="C20" s="11"/>
      <c r="D20" s="11"/>
      <c r="E20" s="5"/>
      <c r="F20" s="11"/>
      <c r="G20" s="11"/>
      <c r="H20" s="11"/>
      <c r="I20" s="11"/>
      <c r="J20" s="11"/>
      <c r="K20" s="11"/>
      <c r="L20" s="6"/>
    </row>
    <row r="21" spans="1:12" ht="15">
      <c r="A21" s="329"/>
      <c r="B21" s="329"/>
      <c r="C21" s="329"/>
      <c r="D21" s="329"/>
      <c r="E21" s="329"/>
      <c r="F21" s="329"/>
      <c r="G21" s="329"/>
      <c r="H21" s="329"/>
      <c r="I21" s="7"/>
      <c r="J21" s="7"/>
      <c r="K21" s="7"/>
      <c r="L21" s="7"/>
    </row>
    <row r="22" spans="1:1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</sheetData>
  <sheetProtection/>
  <mergeCells count="12">
    <mergeCell ref="A21:H21"/>
    <mergeCell ref="J4:K4"/>
    <mergeCell ref="M4:N4"/>
    <mergeCell ref="A3:C3"/>
    <mergeCell ref="A2:N2"/>
    <mergeCell ref="A4:A5"/>
    <mergeCell ref="B4:C4"/>
    <mergeCell ref="D4:E4"/>
    <mergeCell ref="G3:I3"/>
    <mergeCell ref="L3:N3"/>
    <mergeCell ref="F4:G4"/>
    <mergeCell ref="H4:I4"/>
  </mergeCells>
  <printOptions/>
  <pageMargins left="1" right="1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T90"/>
  <sheetViews>
    <sheetView rightToLeft="1" zoomScalePageLayoutView="0" workbookViewId="0" topLeftCell="A1">
      <selection activeCell="O75" sqref="O75"/>
    </sheetView>
  </sheetViews>
  <sheetFormatPr defaultColWidth="9.140625" defaultRowHeight="15"/>
  <cols>
    <col min="1" max="1" width="8.28125" style="0" customWidth="1"/>
    <col min="2" max="2" width="10.8515625" style="0" customWidth="1"/>
    <col min="3" max="3" width="9.8515625" style="0" customWidth="1"/>
    <col min="4" max="4" width="11.140625" style="0" customWidth="1"/>
    <col min="5" max="5" width="9.421875" style="0" customWidth="1"/>
    <col min="6" max="6" width="9.28125" style="0" customWidth="1"/>
    <col min="7" max="7" width="8.8515625" style="0" customWidth="1"/>
    <col min="8" max="8" width="9.8515625" style="0" customWidth="1"/>
    <col min="9" max="9" width="9.7109375" style="0" customWidth="1"/>
    <col min="10" max="10" width="9.421875" style="0" customWidth="1"/>
    <col min="11" max="11" width="8.00390625" style="0" customWidth="1"/>
    <col min="12" max="12" width="12.8515625" style="0" customWidth="1"/>
  </cols>
  <sheetData>
    <row r="3" spans="2:12" ht="18">
      <c r="B3" s="339" t="s">
        <v>427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2:12" ht="15.75">
      <c r="B4" s="333" t="s">
        <v>515</v>
      </c>
      <c r="C4" s="333"/>
      <c r="D4" s="199"/>
      <c r="E4" s="199"/>
      <c r="F4" s="362" t="s">
        <v>335</v>
      </c>
      <c r="G4" s="362"/>
      <c r="H4" s="362"/>
      <c r="I4" s="199"/>
      <c r="J4" s="199"/>
      <c r="K4" s="334" t="s">
        <v>48</v>
      </c>
      <c r="L4" s="334"/>
    </row>
    <row r="5" spans="2:12" ht="15.75">
      <c r="B5" s="346" t="s">
        <v>55</v>
      </c>
      <c r="C5" s="350" t="s">
        <v>336</v>
      </c>
      <c r="D5" s="350"/>
      <c r="E5" s="350" t="s">
        <v>337</v>
      </c>
      <c r="F5" s="350"/>
      <c r="G5" s="350" t="s">
        <v>374</v>
      </c>
      <c r="H5" s="350"/>
      <c r="I5" s="350" t="s">
        <v>373</v>
      </c>
      <c r="J5" s="350"/>
      <c r="K5" s="350" t="s">
        <v>372</v>
      </c>
      <c r="L5" s="350"/>
    </row>
    <row r="6" spans="2:12" ht="16.5" thickBot="1">
      <c r="B6" s="347"/>
      <c r="C6" s="200" t="s">
        <v>25</v>
      </c>
      <c r="D6" s="200" t="s">
        <v>32</v>
      </c>
      <c r="E6" s="200" t="s">
        <v>25</v>
      </c>
      <c r="F6" s="200" t="s">
        <v>32</v>
      </c>
      <c r="G6" s="200" t="s">
        <v>25</v>
      </c>
      <c r="H6" s="200" t="s">
        <v>32</v>
      </c>
      <c r="I6" s="200" t="s">
        <v>25</v>
      </c>
      <c r="J6" s="200" t="s">
        <v>32</v>
      </c>
      <c r="K6" s="200" t="s">
        <v>4</v>
      </c>
      <c r="L6" s="200" t="s">
        <v>32</v>
      </c>
    </row>
    <row r="7" spans="2:12" ht="24.75" customHeight="1" thickTop="1">
      <c r="B7" s="116" t="s">
        <v>354</v>
      </c>
      <c r="C7" s="13">
        <v>29110</v>
      </c>
      <c r="D7" s="13">
        <v>58220</v>
      </c>
      <c r="E7" s="13">
        <v>58640</v>
      </c>
      <c r="F7" s="13">
        <v>21110</v>
      </c>
      <c r="G7" s="13">
        <v>3500</v>
      </c>
      <c r="H7" s="13">
        <v>57500</v>
      </c>
      <c r="I7" s="13">
        <v>2405</v>
      </c>
      <c r="J7" s="13">
        <v>56485</v>
      </c>
      <c r="K7" s="13">
        <v>7756</v>
      </c>
      <c r="L7" s="13">
        <v>83150</v>
      </c>
    </row>
    <row r="8" spans="2:12" ht="24.75" customHeight="1">
      <c r="B8" s="117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25</v>
      </c>
      <c r="J8" s="12">
        <v>1250</v>
      </c>
      <c r="K8" s="12">
        <v>0</v>
      </c>
      <c r="L8" s="12">
        <v>0</v>
      </c>
    </row>
    <row r="9" spans="2:12" ht="24.75" customHeight="1">
      <c r="B9" s="116" t="s">
        <v>34</v>
      </c>
      <c r="C9" s="13">
        <v>6450</v>
      </c>
      <c r="D9" s="13">
        <v>4850</v>
      </c>
      <c r="E9" s="13">
        <v>25560</v>
      </c>
      <c r="F9" s="13">
        <v>28649</v>
      </c>
      <c r="G9" s="13">
        <v>26830</v>
      </c>
      <c r="H9" s="13">
        <v>94210</v>
      </c>
      <c r="I9" s="13">
        <v>29666</v>
      </c>
      <c r="J9" s="13">
        <v>599554</v>
      </c>
      <c r="K9" s="13">
        <v>16</v>
      </c>
      <c r="L9" s="13">
        <v>2605</v>
      </c>
    </row>
    <row r="10" spans="2:12" ht="24.75" customHeight="1">
      <c r="B10" s="117" t="s">
        <v>355</v>
      </c>
      <c r="C10" s="12">
        <v>3870</v>
      </c>
      <c r="D10" s="12">
        <v>6960</v>
      </c>
      <c r="E10" s="12">
        <v>15980</v>
      </c>
      <c r="F10" s="12">
        <v>7782</v>
      </c>
      <c r="G10" s="12">
        <v>168400</v>
      </c>
      <c r="H10" s="12">
        <v>336800</v>
      </c>
      <c r="I10" s="12">
        <v>2814</v>
      </c>
      <c r="J10" s="12">
        <v>33471</v>
      </c>
      <c r="K10" s="12">
        <v>22</v>
      </c>
      <c r="L10" s="12">
        <v>2498</v>
      </c>
    </row>
    <row r="11" spans="2:12" ht="24.75" customHeight="1">
      <c r="B11" s="116" t="s">
        <v>35</v>
      </c>
      <c r="C11" s="13">
        <v>51270</v>
      </c>
      <c r="D11" s="13">
        <v>67270</v>
      </c>
      <c r="E11" s="13">
        <v>71050</v>
      </c>
      <c r="F11" s="13">
        <v>73550</v>
      </c>
      <c r="G11" s="13">
        <v>21100</v>
      </c>
      <c r="H11" s="13">
        <v>565500</v>
      </c>
      <c r="I11" s="13">
        <v>22070</v>
      </c>
      <c r="J11" s="13">
        <v>249710</v>
      </c>
      <c r="K11" s="13">
        <v>38</v>
      </c>
      <c r="L11" s="13">
        <v>23355</v>
      </c>
    </row>
    <row r="12" spans="2:12" ht="24.75" customHeight="1">
      <c r="B12" s="117" t="s">
        <v>36</v>
      </c>
      <c r="C12" s="12">
        <v>2380</v>
      </c>
      <c r="D12" s="12">
        <v>4760</v>
      </c>
      <c r="E12" s="12">
        <v>3963</v>
      </c>
      <c r="F12" s="12">
        <v>5163</v>
      </c>
      <c r="G12" s="12">
        <v>1320</v>
      </c>
      <c r="H12" s="12">
        <v>6240</v>
      </c>
      <c r="I12" s="12">
        <v>575</v>
      </c>
      <c r="J12" s="12">
        <v>6300</v>
      </c>
      <c r="K12" s="12">
        <v>13</v>
      </c>
      <c r="L12" s="12">
        <v>490</v>
      </c>
    </row>
    <row r="13" spans="2:12" ht="24.75" customHeight="1">
      <c r="B13" s="116" t="s">
        <v>37</v>
      </c>
      <c r="C13" s="13">
        <v>4420</v>
      </c>
      <c r="D13" s="13">
        <v>11340</v>
      </c>
      <c r="E13" s="13">
        <v>20940</v>
      </c>
      <c r="F13" s="13">
        <v>20940</v>
      </c>
      <c r="G13" s="13">
        <v>68005</v>
      </c>
      <c r="H13" s="13">
        <v>137800</v>
      </c>
      <c r="I13" s="13">
        <v>439448</v>
      </c>
      <c r="J13" s="13">
        <v>5273375</v>
      </c>
      <c r="K13" s="13">
        <v>1</v>
      </c>
      <c r="L13" s="13">
        <v>250</v>
      </c>
    </row>
    <row r="14" spans="2:12" ht="24.75" customHeight="1">
      <c r="B14" s="117" t="s">
        <v>38</v>
      </c>
      <c r="C14" s="12">
        <v>16950</v>
      </c>
      <c r="D14" s="12">
        <v>9100</v>
      </c>
      <c r="E14" s="12">
        <v>16960</v>
      </c>
      <c r="F14" s="12">
        <v>23500</v>
      </c>
      <c r="G14" s="12">
        <v>5222</v>
      </c>
      <c r="H14" s="12">
        <v>106194</v>
      </c>
      <c r="I14" s="12">
        <v>5028</v>
      </c>
      <c r="J14" s="12">
        <v>238300</v>
      </c>
      <c r="K14" s="12">
        <v>81</v>
      </c>
      <c r="L14" s="12">
        <v>3480</v>
      </c>
    </row>
    <row r="15" spans="2:12" ht="24.75" customHeight="1">
      <c r="B15" s="116" t="s">
        <v>356</v>
      </c>
      <c r="C15" s="13">
        <v>220</v>
      </c>
      <c r="D15" s="13">
        <v>220</v>
      </c>
      <c r="E15" s="13">
        <v>500</v>
      </c>
      <c r="F15" s="13">
        <v>1250</v>
      </c>
      <c r="G15" s="13">
        <v>0</v>
      </c>
      <c r="H15" s="13">
        <v>0</v>
      </c>
      <c r="I15" s="13">
        <v>230</v>
      </c>
      <c r="J15" s="13">
        <v>3560</v>
      </c>
      <c r="K15" s="13">
        <v>51</v>
      </c>
      <c r="L15" s="13">
        <v>2560</v>
      </c>
    </row>
    <row r="16" spans="2:12" ht="24.75" customHeight="1">
      <c r="B16" s="233" t="s">
        <v>96</v>
      </c>
      <c r="C16" s="12">
        <v>200</v>
      </c>
      <c r="D16" s="12">
        <v>200</v>
      </c>
      <c r="E16" s="12">
        <v>800</v>
      </c>
      <c r="F16" s="12">
        <v>800</v>
      </c>
      <c r="G16" s="12">
        <v>0</v>
      </c>
      <c r="H16" s="12">
        <v>0</v>
      </c>
      <c r="I16" s="12">
        <v>170</v>
      </c>
      <c r="J16" s="12">
        <v>1700</v>
      </c>
      <c r="K16" s="12">
        <v>3</v>
      </c>
      <c r="L16" s="12">
        <v>375</v>
      </c>
    </row>
    <row r="17" spans="2:12" ht="24.75" customHeight="1">
      <c r="B17" s="116" t="s">
        <v>95</v>
      </c>
      <c r="C17" s="13">
        <v>500</v>
      </c>
      <c r="D17" s="13">
        <v>1000</v>
      </c>
      <c r="E17" s="13">
        <v>2680</v>
      </c>
      <c r="F17" s="13">
        <v>6960</v>
      </c>
      <c r="G17" s="13">
        <v>2400</v>
      </c>
      <c r="H17" s="13">
        <v>10000</v>
      </c>
      <c r="I17" s="13">
        <v>2622</v>
      </c>
      <c r="J17" s="13">
        <v>13625</v>
      </c>
      <c r="K17" s="13">
        <v>2</v>
      </c>
      <c r="L17" s="13">
        <v>500</v>
      </c>
    </row>
    <row r="18" spans="2:12" ht="24.75" customHeight="1">
      <c r="B18" s="233" t="s">
        <v>39</v>
      </c>
      <c r="C18" s="12">
        <v>15</v>
      </c>
      <c r="D18" s="12">
        <v>150</v>
      </c>
      <c r="E18" s="12">
        <v>470</v>
      </c>
      <c r="F18" s="12">
        <v>940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2:12" ht="24.75" customHeight="1" thickBot="1">
      <c r="B19" s="116" t="s">
        <v>40</v>
      </c>
      <c r="C19" s="13">
        <v>99022</v>
      </c>
      <c r="D19" s="13">
        <v>43947</v>
      </c>
      <c r="E19" s="13">
        <v>246169</v>
      </c>
      <c r="F19" s="13">
        <v>88620</v>
      </c>
      <c r="G19" s="13">
        <v>4440</v>
      </c>
      <c r="H19" s="13">
        <v>10820</v>
      </c>
      <c r="I19" s="13">
        <v>16720</v>
      </c>
      <c r="J19" s="13">
        <v>480820</v>
      </c>
      <c r="K19" s="13">
        <v>41</v>
      </c>
      <c r="L19" s="13">
        <v>18520</v>
      </c>
    </row>
    <row r="20" spans="2:12" ht="24.75" customHeight="1" thickBot="1">
      <c r="B20" s="110" t="s">
        <v>3</v>
      </c>
      <c r="C20" s="18">
        <f aca="true" t="shared" si="0" ref="C20:L20">SUM(C7:C19)</f>
        <v>214407</v>
      </c>
      <c r="D20" s="18">
        <f t="shared" si="0"/>
        <v>208017</v>
      </c>
      <c r="E20" s="18">
        <f t="shared" si="0"/>
        <v>463712</v>
      </c>
      <c r="F20" s="18">
        <f t="shared" si="0"/>
        <v>279264</v>
      </c>
      <c r="G20" s="18">
        <f t="shared" si="0"/>
        <v>301217</v>
      </c>
      <c r="H20" s="18">
        <f t="shared" si="0"/>
        <v>1325064</v>
      </c>
      <c r="I20" s="18">
        <f t="shared" si="0"/>
        <v>521773</v>
      </c>
      <c r="J20" s="18">
        <f t="shared" si="0"/>
        <v>6958150</v>
      </c>
      <c r="K20" s="18">
        <f t="shared" si="0"/>
        <v>8024</v>
      </c>
      <c r="L20" s="18">
        <f t="shared" si="0"/>
        <v>137783</v>
      </c>
    </row>
    <row r="21" spans="2:12" ht="15.75" thickTop="1">
      <c r="B21" s="234"/>
      <c r="C21" s="201"/>
      <c r="D21" s="201"/>
      <c r="E21" s="201"/>
      <c r="F21" s="201"/>
      <c r="G21" s="201"/>
      <c r="H21" s="201"/>
      <c r="I21" s="201"/>
      <c r="J21" s="201"/>
      <c r="K21" s="201"/>
      <c r="L21" s="201"/>
    </row>
    <row r="22" spans="2:7" ht="15">
      <c r="B22" s="25"/>
      <c r="C22" s="25"/>
      <c r="D22" s="25"/>
      <c r="E22" s="25"/>
      <c r="F22" s="25"/>
      <c r="G22" s="25"/>
    </row>
    <row r="23" spans="2:7" ht="15">
      <c r="B23" s="25"/>
      <c r="C23" s="25"/>
      <c r="D23" s="25"/>
      <c r="E23" s="25"/>
      <c r="F23" s="25"/>
      <c r="G23" s="25"/>
    </row>
    <row r="24" spans="2:7" ht="15">
      <c r="B24" s="25"/>
      <c r="C24" s="25"/>
      <c r="D24" s="25"/>
      <c r="E24" s="25"/>
      <c r="F24" s="25"/>
      <c r="G24" s="25"/>
    </row>
    <row r="26" spans="2:12" ht="18">
      <c r="B26" s="339" t="s">
        <v>427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</row>
    <row r="27" spans="2:12" ht="15.75">
      <c r="B27" s="333" t="s">
        <v>515</v>
      </c>
      <c r="C27" s="333"/>
      <c r="D27" s="199"/>
      <c r="E27" s="332" t="s">
        <v>338</v>
      </c>
      <c r="F27" s="332"/>
      <c r="G27" s="332"/>
      <c r="H27" s="332"/>
      <c r="I27" s="332"/>
      <c r="J27" s="119"/>
      <c r="K27" s="334" t="s">
        <v>52</v>
      </c>
      <c r="L27" s="334"/>
    </row>
    <row r="28" spans="2:12" ht="31.5" customHeight="1">
      <c r="B28" s="350" t="s">
        <v>9</v>
      </c>
      <c r="C28" s="356" t="s">
        <v>375</v>
      </c>
      <c r="D28" s="356"/>
      <c r="E28" s="356" t="s">
        <v>376</v>
      </c>
      <c r="F28" s="356"/>
      <c r="G28" s="356" t="s">
        <v>395</v>
      </c>
      <c r="H28" s="356"/>
      <c r="I28" s="356" t="s">
        <v>396</v>
      </c>
      <c r="J28" s="356"/>
      <c r="K28" s="356" t="s">
        <v>397</v>
      </c>
      <c r="L28" s="356"/>
    </row>
    <row r="29" spans="2:12" ht="16.5" thickBot="1">
      <c r="B29" s="351"/>
      <c r="C29" s="200" t="s">
        <v>4</v>
      </c>
      <c r="D29" s="200" t="s">
        <v>32</v>
      </c>
      <c r="E29" s="200" t="s">
        <v>4</v>
      </c>
      <c r="F29" s="200" t="s">
        <v>32</v>
      </c>
      <c r="G29" s="200" t="s">
        <v>4</v>
      </c>
      <c r="H29" s="200" t="s">
        <v>32</v>
      </c>
      <c r="I29" s="200" t="s">
        <v>4</v>
      </c>
      <c r="J29" s="200" t="s">
        <v>32</v>
      </c>
      <c r="K29" s="200" t="s">
        <v>4</v>
      </c>
      <c r="L29" s="200" t="s">
        <v>32</v>
      </c>
    </row>
    <row r="30" spans="2:12" ht="24.75" customHeight="1" thickTop="1">
      <c r="B30" s="116" t="s">
        <v>354</v>
      </c>
      <c r="C30" s="13">
        <v>10083</v>
      </c>
      <c r="D30" s="13">
        <v>90313</v>
      </c>
      <c r="E30" s="13">
        <v>12261</v>
      </c>
      <c r="F30" s="13">
        <v>61860</v>
      </c>
      <c r="G30" s="13">
        <v>805</v>
      </c>
      <c r="H30" s="13">
        <v>90545</v>
      </c>
      <c r="I30" s="13">
        <v>9287</v>
      </c>
      <c r="J30" s="13">
        <v>48187</v>
      </c>
      <c r="K30" s="13">
        <v>873</v>
      </c>
      <c r="L30" s="13">
        <v>18275</v>
      </c>
    </row>
    <row r="31" spans="2:12" ht="24.75" customHeight="1">
      <c r="B31" s="117" t="s">
        <v>33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4.75" customHeight="1">
      <c r="B32" s="116" t="s">
        <v>34</v>
      </c>
      <c r="C32" s="13">
        <v>1160</v>
      </c>
      <c r="D32" s="13">
        <v>3695</v>
      </c>
      <c r="E32" s="13">
        <v>0</v>
      </c>
      <c r="F32" s="13">
        <v>0</v>
      </c>
      <c r="G32" s="13">
        <v>12</v>
      </c>
      <c r="H32" s="13">
        <v>16950</v>
      </c>
      <c r="I32" s="13">
        <v>479</v>
      </c>
      <c r="J32" s="13">
        <v>1707</v>
      </c>
      <c r="K32" s="13">
        <v>12</v>
      </c>
      <c r="L32" s="13">
        <v>2350</v>
      </c>
    </row>
    <row r="33" spans="2:12" ht="24.75" customHeight="1">
      <c r="B33" s="117" t="s">
        <v>355</v>
      </c>
      <c r="C33" s="12">
        <v>319</v>
      </c>
      <c r="D33" s="12">
        <v>1102</v>
      </c>
      <c r="E33" s="12">
        <v>0</v>
      </c>
      <c r="F33" s="12">
        <v>0</v>
      </c>
      <c r="G33" s="12">
        <v>66</v>
      </c>
      <c r="H33" s="12">
        <v>28462</v>
      </c>
      <c r="I33" s="12">
        <v>535</v>
      </c>
      <c r="J33" s="12">
        <v>2140</v>
      </c>
      <c r="K33" s="12">
        <v>19</v>
      </c>
      <c r="L33" s="12">
        <v>2705</v>
      </c>
    </row>
    <row r="34" spans="2:12" ht="24.75" customHeight="1">
      <c r="B34" s="116" t="s">
        <v>35</v>
      </c>
      <c r="C34" s="13">
        <v>2839</v>
      </c>
      <c r="D34" s="13">
        <v>13011</v>
      </c>
      <c r="E34" s="13">
        <v>60</v>
      </c>
      <c r="F34" s="13">
        <v>260</v>
      </c>
      <c r="G34" s="13">
        <v>56</v>
      </c>
      <c r="H34" s="13">
        <v>71375</v>
      </c>
      <c r="I34" s="13">
        <v>2765</v>
      </c>
      <c r="J34" s="13">
        <v>13280</v>
      </c>
      <c r="K34" s="13">
        <v>82</v>
      </c>
      <c r="L34" s="13">
        <v>19975</v>
      </c>
    </row>
    <row r="35" spans="2:12" ht="24.75" customHeight="1">
      <c r="B35" s="117" t="s">
        <v>36</v>
      </c>
      <c r="C35" s="12">
        <v>71</v>
      </c>
      <c r="D35" s="12">
        <v>355</v>
      </c>
      <c r="E35" s="12">
        <v>0</v>
      </c>
      <c r="F35" s="12">
        <v>0</v>
      </c>
      <c r="G35" s="12">
        <v>8</v>
      </c>
      <c r="H35" s="12">
        <v>5250</v>
      </c>
      <c r="I35" s="12">
        <v>216</v>
      </c>
      <c r="J35" s="12">
        <v>1362</v>
      </c>
      <c r="K35" s="12">
        <v>9</v>
      </c>
      <c r="L35" s="12">
        <v>635</v>
      </c>
    </row>
    <row r="36" spans="2:12" ht="24.75" customHeight="1">
      <c r="B36" s="116" t="s">
        <v>37</v>
      </c>
      <c r="C36" s="13">
        <v>619</v>
      </c>
      <c r="D36" s="13">
        <v>5602</v>
      </c>
      <c r="E36" s="13">
        <v>0</v>
      </c>
      <c r="F36" s="13">
        <v>0</v>
      </c>
      <c r="G36" s="13">
        <v>9</v>
      </c>
      <c r="H36" s="13">
        <v>37750</v>
      </c>
      <c r="I36" s="13">
        <v>994</v>
      </c>
      <c r="J36" s="13">
        <v>9390</v>
      </c>
      <c r="K36" s="13">
        <v>36</v>
      </c>
      <c r="L36" s="13">
        <v>5915</v>
      </c>
    </row>
    <row r="37" spans="2:12" ht="24.75" customHeight="1">
      <c r="B37" s="117" t="s">
        <v>38</v>
      </c>
      <c r="C37" s="12">
        <v>176</v>
      </c>
      <c r="D37" s="12">
        <v>880</v>
      </c>
      <c r="E37" s="12">
        <v>190</v>
      </c>
      <c r="F37" s="12">
        <v>950</v>
      </c>
      <c r="G37" s="12">
        <v>74</v>
      </c>
      <c r="H37" s="12">
        <v>108200</v>
      </c>
      <c r="I37" s="12">
        <v>1399</v>
      </c>
      <c r="J37" s="12">
        <v>7222</v>
      </c>
      <c r="K37" s="12">
        <v>6</v>
      </c>
      <c r="L37" s="12">
        <v>2250</v>
      </c>
    </row>
    <row r="38" spans="2:12" ht="24.75" customHeight="1">
      <c r="B38" s="116" t="s">
        <v>356</v>
      </c>
      <c r="C38" s="13">
        <v>60</v>
      </c>
      <c r="D38" s="13">
        <v>300</v>
      </c>
      <c r="E38" s="13">
        <v>135</v>
      </c>
      <c r="F38" s="13">
        <v>275</v>
      </c>
      <c r="G38" s="13">
        <v>3</v>
      </c>
      <c r="H38" s="13">
        <v>2600</v>
      </c>
      <c r="I38" s="13">
        <v>110</v>
      </c>
      <c r="J38" s="13">
        <v>160</v>
      </c>
      <c r="K38" s="13">
        <v>0</v>
      </c>
      <c r="L38" s="13">
        <v>0</v>
      </c>
    </row>
    <row r="39" spans="2:12" ht="24.75" customHeight="1">
      <c r="B39" s="233" t="s">
        <v>96</v>
      </c>
      <c r="C39" s="12">
        <v>30</v>
      </c>
      <c r="D39" s="12">
        <v>150</v>
      </c>
      <c r="E39" s="12">
        <v>23</v>
      </c>
      <c r="F39" s="12">
        <v>115</v>
      </c>
      <c r="G39" s="12">
        <v>1</v>
      </c>
      <c r="H39" s="12">
        <v>2750</v>
      </c>
      <c r="I39" s="12">
        <v>0</v>
      </c>
      <c r="J39" s="12">
        <v>0</v>
      </c>
      <c r="K39" s="12">
        <v>0</v>
      </c>
      <c r="L39" s="12">
        <v>0</v>
      </c>
    </row>
    <row r="40" spans="2:12" ht="24.75" customHeight="1">
      <c r="B40" s="36" t="s">
        <v>95</v>
      </c>
      <c r="C40" s="13">
        <v>68</v>
      </c>
      <c r="D40" s="13">
        <v>391</v>
      </c>
      <c r="E40" s="13">
        <v>60</v>
      </c>
      <c r="F40" s="13">
        <v>300</v>
      </c>
      <c r="G40" s="13">
        <v>7</v>
      </c>
      <c r="H40" s="13">
        <v>1600</v>
      </c>
      <c r="I40" s="13">
        <v>11</v>
      </c>
      <c r="J40" s="13">
        <v>112</v>
      </c>
      <c r="K40" s="13">
        <v>1</v>
      </c>
      <c r="L40" s="13">
        <v>110</v>
      </c>
    </row>
    <row r="41" spans="2:12" ht="24.75" customHeight="1">
      <c r="B41" s="233" t="s">
        <v>39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20</v>
      </c>
      <c r="J41" s="12">
        <v>120</v>
      </c>
      <c r="K41" s="12">
        <v>1</v>
      </c>
      <c r="L41" s="12">
        <v>2000</v>
      </c>
    </row>
    <row r="42" spans="2:12" ht="24.75" customHeight="1" thickBot="1">
      <c r="B42" s="116" t="s">
        <v>40</v>
      </c>
      <c r="C42" s="13">
        <v>4175</v>
      </c>
      <c r="D42" s="13">
        <v>22371</v>
      </c>
      <c r="E42" s="13">
        <v>0</v>
      </c>
      <c r="F42" s="13">
        <v>0</v>
      </c>
      <c r="G42" s="13">
        <v>156</v>
      </c>
      <c r="H42" s="13">
        <v>101500</v>
      </c>
      <c r="I42" s="13">
        <v>7259</v>
      </c>
      <c r="J42" s="13">
        <v>45746</v>
      </c>
      <c r="K42" s="13">
        <v>101</v>
      </c>
      <c r="L42" s="13">
        <v>33475</v>
      </c>
    </row>
    <row r="43" spans="2:12" ht="24.75" customHeight="1" thickBot="1">
      <c r="B43" s="110" t="s">
        <v>3</v>
      </c>
      <c r="C43" s="18">
        <f aca="true" t="shared" si="1" ref="C43:L43">SUM(C30:C42)</f>
        <v>19600</v>
      </c>
      <c r="D43" s="18">
        <f t="shared" si="1"/>
        <v>138170</v>
      </c>
      <c r="E43" s="18">
        <f t="shared" si="1"/>
        <v>12729</v>
      </c>
      <c r="F43" s="18">
        <f t="shared" si="1"/>
        <v>63760</v>
      </c>
      <c r="G43" s="18">
        <f t="shared" si="1"/>
        <v>1197</v>
      </c>
      <c r="H43" s="18">
        <f t="shared" si="1"/>
        <v>466982</v>
      </c>
      <c r="I43" s="18">
        <f t="shared" si="1"/>
        <v>23075</v>
      </c>
      <c r="J43" s="18">
        <f t="shared" si="1"/>
        <v>129426</v>
      </c>
      <c r="K43" s="18">
        <f t="shared" si="1"/>
        <v>1140</v>
      </c>
      <c r="L43" s="18">
        <f t="shared" si="1"/>
        <v>87690</v>
      </c>
    </row>
    <row r="44" ht="15.75" thickTop="1"/>
    <row r="45" spans="2:7" ht="15">
      <c r="B45" s="25"/>
      <c r="C45" s="25"/>
      <c r="D45" s="25"/>
      <c r="E45" s="25"/>
      <c r="F45" s="25"/>
      <c r="G45" s="25"/>
    </row>
    <row r="48" spans="2:12" ht="18">
      <c r="B48" s="339" t="s">
        <v>427</v>
      </c>
      <c r="C48" s="339"/>
      <c r="D48" s="339"/>
      <c r="E48" s="339"/>
      <c r="F48" s="339"/>
      <c r="G48" s="339"/>
      <c r="H48" s="339"/>
      <c r="I48" s="339"/>
      <c r="J48" s="339"/>
      <c r="K48" s="339"/>
      <c r="L48" s="339"/>
    </row>
    <row r="49" spans="2:12" ht="15.75">
      <c r="B49" s="333" t="s">
        <v>515</v>
      </c>
      <c r="C49" s="333"/>
      <c r="D49" s="199"/>
      <c r="E49" s="199"/>
      <c r="F49" s="362" t="s">
        <v>335</v>
      </c>
      <c r="G49" s="362"/>
      <c r="H49" s="362"/>
      <c r="I49" s="199"/>
      <c r="J49" s="199"/>
      <c r="K49" s="334" t="s">
        <v>48</v>
      </c>
      <c r="L49" s="334"/>
    </row>
    <row r="50" spans="2:12" ht="15.75">
      <c r="B50" s="346" t="s">
        <v>339</v>
      </c>
      <c r="C50" s="350" t="s">
        <v>398</v>
      </c>
      <c r="D50" s="350"/>
      <c r="E50" s="350" t="s">
        <v>399</v>
      </c>
      <c r="F50" s="350"/>
      <c r="G50" s="346" t="s">
        <v>400</v>
      </c>
      <c r="H50" s="346"/>
      <c r="I50" s="346" t="s">
        <v>401</v>
      </c>
      <c r="J50" s="346"/>
      <c r="K50" s="346" t="s">
        <v>402</v>
      </c>
      <c r="L50" s="346"/>
    </row>
    <row r="51" spans="2:12" ht="16.5" thickBot="1">
      <c r="B51" s="347"/>
      <c r="C51" s="200" t="s">
        <v>4</v>
      </c>
      <c r="D51" s="200" t="s">
        <v>32</v>
      </c>
      <c r="E51" s="200" t="s">
        <v>4</v>
      </c>
      <c r="F51" s="200" t="s">
        <v>32</v>
      </c>
      <c r="G51" s="200" t="s">
        <v>4</v>
      </c>
      <c r="H51" s="200" t="s">
        <v>32</v>
      </c>
      <c r="I51" s="200" t="s">
        <v>25</v>
      </c>
      <c r="J51" s="200" t="s">
        <v>32</v>
      </c>
      <c r="K51" s="200" t="s">
        <v>25</v>
      </c>
      <c r="L51" s="200" t="s">
        <v>32</v>
      </c>
    </row>
    <row r="52" spans="2:12" ht="24.75" customHeight="1" thickTop="1">
      <c r="B52" s="116" t="s">
        <v>354</v>
      </c>
      <c r="C52" s="13">
        <v>13</v>
      </c>
      <c r="D52" s="13">
        <v>470</v>
      </c>
      <c r="E52" s="13">
        <v>137</v>
      </c>
      <c r="F52" s="13">
        <v>4390</v>
      </c>
      <c r="G52" s="13">
        <v>420</v>
      </c>
      <c r="H52" s="13">
        <v>20835</v>
      </c>
      <c r="I52" s="13">
        <v>64</v>
      </c>
      <c r="J52" s="13">
        <v>64100</v>
      </c>
      <c r="K52" s="13">
        <v>100</v>
      </c>
      <c r="L52" s="13">
        <v>25000</v>
      </c>
    </row>
    <row r="53" spans="2:12" ht="24.75" customHeight="1">
      <c r="B53" s="117" t="s">
        <v>33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2:12" ht="24.75" customHeight="1">
      <c r="B54" s="116" t="s">
        <v>34</v>
      </c>
      <c r="C54" s="13">
        <v>7</v>
      </c>
      <c r="D54" s="13">
        <v>214</v>
      </c>
      <c r="E54" s="13">
        <v>127</v>
      </c>
      <c r="F54" s="13">
        <v>3528</v>
      </c>
      <c r="G54" s="13">
        <v>260</v>
      </c>
      <c r="H54" s="13">
        <v>17240</v>
      </c>
      <c r="I54" s="13">
        <v>27</v>
      </c>
      <c r="J54" s="13">
        <v>244300</v>
      </c>
      <c r="K54" s="13">
        <v>438</v>
      </c>
      <c r="L54" s="13">
        <v>120525</v>
      </c>
    </row>
    <row r="55" spans="2:12" ht="24.75" customHeight="1">
      <c r="B55" s="117" t="s">
        <v>355</v>
      </c>
      <c r="C55" s="12">
        <v>6</v>
      </c>
      <c r="D55" s="12">
        <v>600</v>
      </c>
      <c r="E55" s="12">
        <v>52</v>
      </c>
      <c r="F55" s="12">
        <v>1584</v>
      </c>
      <c r="G55" s="12">
        <v>170</v>
      </c>
      <c r="H55" s="12">
        <v>7924</v>
      </c>
      <c r="I55" s="12">
        <v>53</v>
      </c>
      <c r="J55" s="12">
        <v>450000</v>
      </c>
      <c r="K55" s="12">
        <v>446</v>
      </c>
      <c r="L55" s="12">
        <v>149300</v>
      </c>
    </row>
    <row r="56" spans="2:12" ht="24.75" customHeight="1">
      <c r="B56" s="116" t="s">
        <v>35</v>
      </c>
      <c r="C56" s="13">
        <v>41</v>
      </c>
      <c r="D56" s="13">
        <v>2895</v>
      </c>
      <c r="E56" s="13">
        <v>384</v>
      </c>
      <c r="F56" s="13">
        <v>16110</v>
      </c>
      <c r="G56" s="13">
        <v>638</v>
      </c>
      <c r="H56" s="13">
        <v>22650</v>
      </c>
      <c r="I56" s="13">
        <v>20</v>
      </c>
      <c r="J56" s="13">
        <v>214000</v>
      </c>
      <c r="K56" s="13">
        <v>244</v>
      </c>
      <c r="L56" s="13">
        <v>124450</v>
      </c>
    </row>
    <row r="57" spans="2:12" ht="24.75" customHeight="1">
      <c r="B57" s="117" t="s">
        <v>36</v>
      </c>
      <c r="C57" s="12">
        <v>9</v>
      </c>
      <c r="D57" s="12">
        <v>90</v>
      </c>
      <c r="E57" s="12">
        <v>30</v>
      </c>
      <c r="F57" s="12">
        <v>700</v>
      </c>
      <c r="G57" s="12">
        <v>50</v>
      </c>
      <c r="H57" s="12">
        <v>1760</v>
      </c>
      <c r="I57" s="12">
        <v>3</v>
      </c>
      <c r="J57" s="12">
        <v>57000</v>
      </c>
      <c r="K57" s="12">
        <v>62</v>
      </c>
      <c r="L57" s="12">
        <v>20250</v>
      </c>
    </row>
    <row r="58" spans="2:12" ht="24.75" customHeight="1">
      <c r="B58" s="116" t="s">
        <v>37</v>
      </c>
      <c r="C58" s="13">
        <v>0</v>
      </c>
      <c r="D58" s="13">
        <v>0</v>
      </c>
      <c r="E58" s="13">
        <v>135</v>
      </c>
      <c r="F58" s="13">
        <v>6700</v>
      </c>
      <c r="G58" s="13">
        <v>310</v>
      </c>
      <c r="H58" s="13">
        <v>16415</v>
      </c>
      <c r="I58" s="13">
        <v>22</v>
      </c>
      <c r="J58" s="13">
        <v>475000</v>
      </c>
      <c r="K58" s="13">
        <v>1200</v>
      </c>
      <c r="L58" s="13">
        <v>758820</v>
      </c>
    </row>
    <row r="59" spans="2:12" ht="24.75" customHeight="1">
      <c r="B59" s="117" t="s">
        <v>38</v>
      </c>
      <c r="C59" s="12">
        <v>3</v>
      </c>
      <c r="D59" s="12">
        <v>300</v>
      </c>
      <c r="E59" s="12">
        <v>110</v>
      </c>
      <c r="F59" s="12">
        <v>3600</v>
      </c>
      <c r="G59" s="12">
        <v>573</v>
      </c>
      <c r="H59" s="12">
        <v>21030</v>
      </c>
      <c r="I59" s="12">
        <v>7</v>
      </c>
      <c r="J59" s="12">
        <v>61500</v>
      </c>
      <c r="K59" s="12">
        <v>559</v>
      </c>
      <c r="L59" s="12">
        <v>216050</v>
      </c>
    </row>
    <row r="60" spans="2:12" ht="24.75" customHeight="1">
      <c r="B60" s="36" t="s">
        <v>356</v>
      </c>
      <c r="C60" s="13">
        <v>1</v>
      </c>
      <c r="D60" s="13">
        <v>50</v>
      </c>
      <c r="E60" s="13">
        <v>8</v>
      </c>
      <c r="F60" s="13">
        <v>370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2:12" ht="24.75" customHeight="1">
      <c r="B61" s="233" t="s">
        <v>96</v>
      </c>
      <c r="C61" s="12">
        <v>0</v>
      </c>
      <c r="D61" s="12">
        <v>0</v>
      </c>
      <c r="E61" s="12">
        <v>8</v>
      </c>
      <c r="F61" s="12">
        <v>360</v>
      </c>
      <c r="G61" s="12">
        <v>16</v>
      </c>
      <c r="H61" s="12">
        <v>960</v>
      </c>
      <c r="I61" s="12">
        <v>0</v>
      </c>
      <c r="J61" s="12">
        <v>0</v>
      </c>
      <c r="K61" s="12">
        <v>0</v>
      </c>
      <c r="L61" s="12">
        <v>0</v>
      </c>
    </row>
    <row r="62" spans="2:12" ht="24.75" customHeight="1">
      <c r="B62" s="36" t="s">
        <v>95</v>
      </c>
      <c r="C62" s="13">
        <v>2</v>
      </c>
      <c r="D62" s="13">
        <v>22</v>
      </c>
      <c r="E62" s="13">
        <v>16</v>
      </c>
      <c r="F62" s="13">
        <v>640</v>
      </c>
      <c r="G62" s="13">
        <v>46</v>
      </c>
      <c r="H62" s="13">
        <v>3330</v>
      </c>
      <c r="I62" s="13">
        <v>23</v>
      </c>
      <c r="J62" s="13">
        <v>490000</v>
      </c>
      <c r="K62" s="13">
        <v>0</v>
      </c>
      <c r="L62" s="13">
        <v>0</v>
      </c>
    </row>
    <row r="63" spans="2:12" ht="24.75" customHeight="1">
      <c r="B63" s="117" t="s">
        <v>39</v>
      </c>
      <c r="C63" s="12">
        <v>0</v>
      </c>
      <c r="D63" s="12">
        <v>0</v>
      </c>
      <c r="E63" s="12">
        <v>4</v>
      </c>
      <c r="F63" s="12">
        <v>400</v>
      </c>
      <c r="G63" s="12">
        <v>9</v>
      </c>
      <c r="H63" s="12">
        <v>450</v>
      </c>
      <c r="I63" s="12">
        <v>0</v>
      </c>
      <c r="J63" s="12">
        <v>0</v>
      </c>
      <c r="K63" s="12">
        <v>0</v>
      </c>
      <c r="L63" s="12">
        <v>0</v>
      </c>
    </row>
    <row r="64" spans="2:12" ht="24.75" customHeight="1" thickBot="1">
      <c r="B64" s="116" t="s">
        <v>40</v>
      </c>
      <c r="C64" s="13">
        <v>0</v>
      </c>
      <c r="D64" s="13">
        <v>0</v>
      </c>
      <c r="E64" s="13">
        <v>557</v>
      </c>
      <c r="F64" s="13">
        <v>19205</v>
      </c>
      <c r="G64" s="13">
        <v>1068</v>
      </c>
      <c r="H64" s="13">
        <v>60445</v>
      </c>
      <c r="I64" s="13">
        <v>22</v>
      </c>
      <c r="J64" s="13">
        <v>437500</v>
      </c>
      <c r="K64" s="13">
        <v>47</v>
      </c>
      <c r="L64" s="13">
        <v>15770</v>
      </c>
    </row>
    <row r="65" spans="2:12" ht="24.75" customHeight="1" thickBot="1">
      <c r="B65" s="110" t="s">
        <v>3</v>
      </c>
      <c r="C65" s="18">
        <f aca="true" t="shared" si="2" ref="C65:L65">SUM(C52:C64)</f>
        <v>82</v>
      </c>
      <c r="D65" s="18">
        <f t="shared" si="2"/>
        <v>4641</v>
      </c>
      <c r="E65" s="18">
        <f t="shared" si="2"/>
        <v>1568</v>
      </c>
      <c r="F65" s="18">
        <f t="shared" si="2"/>
        <v>57587</v>
      </c>
      <c r="G65" s="18">
        <f t="shared" si="2"/>
        <v>3560</v>
      </c>
      <c r="H65" s="18">
        <f t="shared" si="2"/>
        <v>173039</v>
      </c>
      <c r="I65" s="18">
        <f t="shared" si="2"/>
        <v>241</v>
      </c>
      <c r="J65" s="18">
        <f t="shared" si="2"/>
        <v>2493400</v>
      </c>
      <c r="K65" s="18">
        <f t="shared" si="2"/>
        <v>3096</v>
      </c>
      <c r="L65" s="18">
        <f t="shared" si="2"/>
        <v>1430165</v>
      </c>
    </row>
    <row r="66" spans="2:7" ht="15.75" thickTop="1">
      <c r="B66" s="202"/>
      <c r="C66" s="202"/>
      <c r="D66" s="202"/>
      <c r="E66" s="202"/>
      <c r="F66" s="202"/>
      <c r="G66" s="202"/>
    </row>
    <row r="71" spans="2:12" ht="18" customHeight="1">
      <c r="B71" s="339" t="s">
        <v>427</v>
      </c>
      <c r="C71" s="339"/>
      <c r="D71" s="339"/>
      <c r="E71" s="339"/>
      <c r="F71" s="339"/>
      <c r="G71" s="339"/>
      <c r="H71" s="339"/>
      <c r="I71" s="339"/>
      <c r="J71" s="339"/>
      <c r="K71" s="339"/>
      <c r="L71" s="339"/>
    </row>
    <row r="72" spans="2:12" ht="15.75" customHeight="1">
      <c r="B72" s="333" t="s">
        <v>515</v>
      </c>
      <c r="C72" s="333"/>
      <c r="D72" s="199"/>
      <c r="E72" s="199"/>
      <c r="F72" s="362" t="s">
        <v>335</v>
      </c>
      <c r="G72" s="362"/>
      <c r="H72" s="362"/>
      <c r="I72" s="199"/>
      <c r="J72" s="332" t="s">
        <v>48</v>
      </c>
      <c r="K72" s="332"/>
      <c r="L72" s="332"/>
    </row>
    <row r="73" spans="2:12" ht="15.75" customHeight="1">
      <c r="B73" s="346" t="s">
        <v>55</v>
      </c>
      <c r="C73" s="346" t="s">
        <v>403</v>
      </c>
      <c r="D73" s="346"/>
      <c r="E73" s="346" t="s">
        <v>404</v>
      </c>
      <c r="F73" s="346"/>
      <c r="G73" s="350" t="s">
        <v>405</v>
      </c>
      <c r="H73" s="350"/>
      <c r="I73" s="251" t="s">
        <v>406</v>
      </c>
      <c r="J73" s="350" t="s">
        <v>479</v>
      </c>
      <c r="K73" s="350"/>
      <c r="L73" s="350"/>
    </row>
    <row r="74" spans="2:12" ht="16.5" thickBot="1">
      <c r="B74" s="347"/>
      <c r="C74" s="200" t="s">
        <v>4</v>
      </c>
      <c r="D74" s="200" t="s">
        <v>32</v>
      </c>
      <c r="E74" s="200" t="s">
        <v>4</v>
      </c>
      <c r="F74" s="200" t="s">
        <v>32</v>
      </c>
      <c r="G74" s="351" t="s">
        <v>32</v>
      </c>
      <c r="H74" s="351"/>
      <c r="I74" s="200" t="s">
        <v>32</v>
      </c>
      <c r="J74" s="200" t="s">
        <v>25</v>
      </c>
      <c r="K74" s="200" t="s">
        <v>4</v>
      </c>
      <c r="L74" s="252" t="s">
        <v>32</v>
      </c>
    </row>
    <row r="75" spans="2:12" ht="24.75" customHeight="1" thickTop="1">
      <c r="B75" s="116" t="s">
        <v>354</v>
      </c>
      <c r="C75" s="13">
        <v>0</v>
      </c>
      <c r="D75" s="13">
        <v>0</v>
      </c>
      <c r="E75" s="13">
        <v>151</v>
      </c>
      <c r="F75" s="13">
        <v>89025</v>
      </c>
      <c r="G75" s="336">
        <v>147880</v>
      </c>
      <c r="H75" s="336"/>
      <c r="I75" s="13">
        <v>327200</v>
      </c>
      <c r="J75" s="13">
        <f>C7+E7+G7+I7</f>
        <v>93655</v>
      </c>
      <c r="K75" s="13">
        <f>K7+C30+E30+G30+I30+K30+C52+E52+G52+C75+E75</f>
        <v>41786</v>
      </c>
      <c r="L75" s="13">
        <f>D7+F7+H7+J7+L7+D30+F30+H30+J30+L30+D52+F52+H52+J52+L52+D75+F75+G75+I75</f>
        <v>1264545</v>
      </c>
    </row>
    <row r="76" spans="2:12" ht="24.75" customHeight="1">
      <c r="B76" s="117" t="s">
        <v>33</v>
      </c>
      <c r="C76" s="12">
        <v>0</v>
      </c>
      <c r="D76" s="12">
        <v>0</v>
      </c>
      <c r="E76" s="12">
        <v>3</v>
      </c>
      <c r="F76" s="12">
        <v>9000</v>
      </c>
      <c r="G76" s="337">
        <v>0</v>
      </c>
      <c r="H76" s="337"/>
      <c r="I76" s="12">
        <v>45000</v>
      </c>
      <c r="J76" s="12">
        <f aca="true" t="shared" si="3" ref="J76:J87">C8+E8+G8+I8</f>
        <v>25</v>
      </c>
      <c r="K76" s="12">
        <f aca="true" t="shared" si="4" ref="K76:K87">K8+C31+E31+G31+I31+K31+C53+E53+G53+C76+E76</f>
        <v>3</v>
      </c>
      <c r="L76" s="12">
        <f aca="true" t="shared" si="5" ref="L76:L87">D8+F8+H8+J8+L8+D31+F31+H31+J31+L31+D53+F53+H53+J53+L53+D76+F76+G76+I76</f>
        <v>55250</v>
      </c>
    </row>
    <row r="77" spans="2:12" ht="24.75" customHeight="1">
      <c r="B77" s="116" t="s">
        <v>34</v>
      </c>
      <c r="C77" s="13">
        <v>366</v>
      </c>
      <c r="D77" s="13">
        <v>154625</v>
      </c>
      <c r="E77" s="13">
        <v>38</v>
      </c>
      <c r="F77" s="13">
        <v>28850</v>
      </c>
      <c r="G77" s="338">
        <v>184150</v>
      </c>
      <c r="H77" s="338"/>
      <c r="I77" s="13">
        <v>102031</v>
      </c>
      <c r="J77" s="13">
        <f t="shared" si="3"/>
        <v>88506</v>
      </c>
      <c r="K77" s="13">
        <f t="shared" si="4"/>
        <v>2477</v>
      </c>
      <c r="L77" s="13">
        <f t="shared" si="5"/>
        <v>1610033</v>
      </c>
    </row>
    <row r="78" spans="2:12" ht="24.75" customHeight="1">
      <c r="B78" s="117" t="s">
        <v>355</v>
      </c>
      <c r="C78" s="12">
        <v>482</v>
      </c>
      <c r="D78" s="12">
        <v>192800</v>
      </c>
      <c r="E78" s="12">
        <v>18</v>
      </c>
      <c r="F78" s="12">
        <v>15975</v>
      </c>
      <c r="G78" s="337">
        <v>2750085</v>
      </c>
      <c r="H78" s="337"/>
      <c r="I78" s="12">
        <v>543060</v>
      </c>
      <c r="J78" s="12">
        <f t="shared" si="3"/>
        <v>191064</v>
      </c>
      <c r="K78" s="12">
        <f t="shared" si="4"/>
        <v>1689</v>
      </c>
      <c r="L78" s="12">
        <f t="shared" si="5"/>
        <v>4533248</v>
      </c>
    </row>
    <row r="79" spans="2:12" ht="24.75" customHeight="1">
      <c r="B79" s="116" t="s">
        <v>35</v>
      </c>
      <c r="C79" s="13">
        <v>45</v>
      </c>
      <c r="D79" s="13">
        <v>27450</v>
      </c>
      <c r="E79" s="13">
        <v>75</v>
      </c>
      <c r="F79" s="13">
        <v>13800</v>
      </c>
      <c r="G79" s="338">
        <v>482500</v>
      </c>
      <c r="H79" s="338"/>
      <c r="I79" s="13">
        <v>1531680</v>
      </c>
      <c r="J79" s="13">
        <f t="shared" si="3"/>
        <v>165490</v>
      </c>
      <c r="K79" s="13">
        <f t="shared" si="4"/>
        <v>7023</v>
      </c>
      <c r="L79" s="13">
        <f t="shared" si="5"/>
        <v>3532821</v>
      </c>
    </row>
    <row r="80" spans="2:20" ht="24.75" customHeight="1">
      <c r="B80" s="117" t="s">
        <v>36</v>
      </c>
      <c r="C80" s="12">
        <v>36</v>
      </c>
      <c r="D80" s="12">
        <v>9000</v>
      </c>
      <c r="E80" s="12">
        <v>9</v>
      </c>
      <c r="F80" s="12">
        <v>4500</v>
      </c>
      <c r="G80" s="337">
        <v>5442</v>
      </c>
      <c r="H80" s="337"/>
      <c r="I80" s="12">
        <v>202980</v>
      </c>
      <c r="J80" s="12">
        <f t="shared" si="3"/>
        <v>8238</v>
      </c>
      <c r="K80" s="12">
        <f t="shared" si="4"/>
        <v>451</v>
      </c>
      <c r="L80" s="12">
        <f t="shared" si="5"/>
        <v>332277</v>
      </c>
      <c r="T80" t="s">
        <v>57</v>
      </c>
    </row>
    <row r="81" spans="2:12" ht="24.75" customHeight="1">
      <c r="B81" s="116" t="s">
        <v>37</v>
      </c>
      <c r="C81" s="13">
        <v>188</v>
      </c>
      <c r="D81" s="13">
        <v>149000</v>
      </c>
      <c r="E81" s="13">
        <v>16</v>
      </c>
      <c r="F81" s="13">
        <v>1325</v>
      </c>
      <c r="G81" s="338">
        <v>228910</v>
      </c>
      <c r="H81" s="338"/>
      <c r="I81" s="13">
        <v>2700220</v>
      </c>
      <c r="J81" s="13">
        <f t="shared" si="3"/>
        <v>532813</v>
      </c>
      <c r="K81" s="13">
        <f t="shared" si="4"/>
        <v>2308</v>
      </c>
      <c r="L81" s="13">
        <f t="shared" si="5"/>
        <v>9838752</v>
      </c>
    </row>
    <row r="82" spans="2:12" ht="24.75" customHeight="1">
      <c r="B82" s="117" t="s">
        <v>38</v>
      </c>
      <c r="C82" s="12">
        <v>195</v>
      </c>
      <c r="D82" s="12">
        <v>112400</v>
      </c>
      <c r="E82" s="12">
        <v>21</v>
      </c>
      <c r="F82" s="12">
        <v>3425</v>
      </c>
      <c r="G82" s="337">
        <v>102050</v>
      </c>
      <c r="H82" s="337"/>
      <c r="I82" s="12">
        <v>551850</v>
      </c>
      <c r="J82" s="12">
        <f t="shared" si="3"/>
        <v>44160</v>
      </c>
      <c r="K82" s="12">
        <f t="shared" si="4"/>
        <v>2828</v>
      </c>
      <c r="L82" s="12">
        <f t="shared" si="5"/>
        <v>1572281</v>
      </c>
    </row>
    <row r="83" spans="2:12" ht="24.75" customHeight="1">
      <c r="B83" s="36" t="s">
        <v>356</v>
      </c>
      <c r="C83" s="13">
        <v>0</v>
      </c>
      <c r="D83" s="13">
        <v>0</v>
      </c>
      <c r="E83" s="13">
        <v>2</v>
      </c>
      <c r="F83" s="13">
        <v>325</v>
      </c>
      <c r="G83" s="338">
        <v>0</v>
      </c>
      <c r="H83" s="338"/>
      <c r="I83" s="13">
        <v>0</v>
      </c>
      <c r="J83" s="13">
        <f t="shared" si="3"/>
        <v>950</v>
      </c>
      <c r="K83" s="13">
        <f t="shared" si="4"/>
        <v>370</v>
      </c>
      <c r="L83" s="13">
        <f t="shared" si="5"/>
        <v>11670</v>
      </c>
    </row>
    <row r="84" spans="2:12" ht="24.75" customHeight="1">
      <c r="B84" s="117" t="s">
        <v>96</v>
      </c>
      <c r="C84" s="12">
        <v>0</v>
      </c>
      <c r="D84" s="12">
        <v>0</v>
      </c>
      <c r="E84" s="12">
        <v>2</v>
      </c>
      <c r="F84" s="12">
        <v>300</v>
      </c>
      <c r="G84" s="337">
        <v>5000</v>
      </c>
      <c r="H84" s="337"/>
      <c r="I84" s="12">
        <v>0</v>
      </c>
      <c r="J84" s="12">
        <f t="shared" si="3"/>
        <v>1170</v>
      </c>
      <c r="K84" s="12">
        <f t="shared" si="4"/>
        <v>83</v>
      </c>
      <c r="L84" s="12">
        <f t="shared" si="5"/>
        <v>12710</v>
      </c>
    </row>
    <row r="85" spans="2:12" ht="24.75" customHeight="1">
      <c r="B85" s="116" t="s">
        <v>95</v>
      </c>
      <c r="C85" s="13">
        <v>810</v>
      </c>
      <c r="D85" s="13">
        <v>567000</v>
      </c>
      <c r="E85" s="13">
        <v>3</v>
      </c>
      <c r="F85" s="13">
        <v>375</v>
      </c>
      <c r="G85" s="338">
        <v>15996</v>
      </c>
      <c r="H85" s="338"/>
      <c r="I85" s="13">
        <v>22000</v>
      </c>
      <c r="J85" s="13">
        <f t="shared" si="3"/>
        <v>8202</v>
      </c>
      <c r="K85" s="13">
        <f t="shared" si="4"/>
        <v>1026</v>
      </c>
      <c r="L85" s="13">
        <f t="shared" si="5"/>
        <v>1133961</v>
      </c>
    </row>
    <row r="86" spans="2:12" ht="24.75" customHeight="1">
      <c r="B86" s="233" t="s">
        <v>39</v>
      </c>
      <c r="C86" s="12">
        <v>0</v>
      </c>
      <c r="D86" s="12">
        <v>0</v>
      </c>
      <c r="E86" s="12">
        <v>0</v>
      </c>
      <c r="F86" s="12">
        <v>0</v>
      </c>
      <c r="G86" s="337">
        <v>2000</v>
      </c>
      <c r="H86" s="337"/>
      <c r="I86" s="12">
        <v>3000</v>
      </c>
      <c r="J86" s="12">
        <f t="shared" si="3"/>
        <v>485</v>
      </c>
      <c r="K86" s="12">
        <f t="shared" si="4"/>
        <v>34</v>
      </c>
      <c r="L86" s="12">
        <f t="shared" si="5"/>
        <v>9060</v>
      </c>
    </row>
    <row r="87" spans="2:12" ht="24.75" customHeight="1" thickBot="1">
      <c r="B87" s="116" t="s">
        <v>40</v>
      </c>
      <c r="C87" s="13">
        <v>51</v>
      </c>
      <c r="D87" s="13">
        <v>21025</v>
      </c>
      <c r="E87" s="13">
        <v>12</v>
      </c>
      <c r="F87" s="13">
        <v>14800</v>
      </c>
      <c r="G87" s="343">
        <v>619110</v>
      </c>
      <c r="H87" s="343"/>
      <c r="I87" s="13">
        <v>692415</v>
      </c>
      <c r="J87" s="13">
        <f t="shared" si="3"/>
        <v>366351</v>
      </c>
      <c r="K87" s="13">
        <f t="shared" si="4"/>
        <v>13420</v>
      </c>
      <c r="L87" s="13">
        <f t="shared" si="5"/>
        <v>2726089</v>
      </c>
    </row>
    <row r="88" spans="2:12" ht="24.75" customHeight="1" thickBot="1">
      <c r="B88" s="110" t="s">
        <v>3</v>
      </c>
      <c r="C88" s="18">
        <f>SUM(C75:C87)</f>
        <v>2173</v>
      </c>
      <c r="D88" s="18">
        <f>SUM(D75:D87)</f>
        <v>1233300</v>
      </c>
      <c r="E88" s="18">
        <f>SUM(E75:E87)</f>
        <v>350</v>
      </c>
      <c r="F88" s="18">
        <f>SUM(F75:F87)</f>
        <v>181700</v>
      </c>
      <c r="G88" s="363">
        <f>SUM(G75:G87)</f>
        <v>4543123</v>
      </c>
      <c r="H88" s="363"/>
      <c r="I88" s="18">
        <f>SUM(I75:I87)</f>
        <v>6721436</v>
      </c>
      <c r="J88" s="18">
        <f>SUM(J75:J87)</f>
        <v>1501109</v>
      </c>
      <c r="K88" s="18">
        <f>SUM(K75:K87)</f>
        <v>73498</v>
      </c>
      <c r="L88" s="18">
        <f>SUM(L75:L87)</f>
        <v>26632697</v>
      </c>
    </row>
    <row r="89" ht="15.75" thickTop="1">
      <c r="L89" s="10"/>
    </row>
    <row r="90" spans="2:7" ht="15">
      <c r="B90" s="25"/>
      <c r="C90" s="25"/>
      <c r="D90" s="25"/>
      <c r="E90" s="25"/>
      <c r="F90" s="25"/>
      <c r="G90" s="25"/>
    </row>
  </sheetData>
  <sheetProtection/>
  <mergeCells count="54">
    <mergeCell ref="G75:H75"/>
    <mergeCell ref="G86:H86"/>
    <mergeCell ref="G87:H87"/>
    <mergeCell ref="G76:H76"/>
    <mergeCell ref="G77:H77"/>
    <mergeCell ref="G78:H78"/>
    <mergeCell ref="G79:H79"/>
    <mergeCell ref="G80:H80"/>
    <mergeCell ref="G88:H88"/>
    <mergeCell ref="G81:H81"/>
    <mergeCell ref="G82:H82"/>
    <mergeCell ref="G83:H83"/>
    <mergeCell ref="G84:H84"/>
    <mergeCell ref="G85:H85"/>
    <mergeCell ref="B3:L3"/>
    <mergeCell ref="B4:C4"/>
    <mergeCell ref="F4:H4"/>
    <mergeCell ref="K4:L4"/>
    <mergeCell ref="B5:B6"/>
    <mergeCell ref="C5:D5"/>
    <mergeCell ref="E5:F5"/>
    <mergeCell ref="G5:H5"/>
    <mergeCell ref="I5:J5"/>
    <mergeCell ref="K5:L5"/>
    <mergeCell ref="B27:C27"/>
    <mergeCell ref="E27:I27"/>
    <mergeCell ref="K27:L27"/>
    <mergeCell ref="B26:L26"/>
    <mergeCell ref="B28:B29"/>
    <mergeCell ref="C28:D28"/>
    <mergeCell ref="E28:F28"/>
    <mergeCell ref="G28:H28"/>
    <mergeCell ref="K28:L28"/>
    <mergeCell ref="I28:J28"/>
    <mergeCell ref="B48:L48"/>
    <mergeCell ref="B49:C49"/>
    <mergeCell ref="F49:H49"/>
    <mergeCell ref="K49:L49"/>
    <mergeCell ref="B50:B51"/>
    <mergeCell ref="C50:D50"/>
    <mergeCell ref="E50:F50"/>
    <mergeCell ref="G50:H50"/>
    <mergeCell ref="I50:J50"/>
    <mergeCell ref="K50:L50"/>
    <mergeCell ref="J72:L72"/>
    <mergeCell ref="B71:L71"/>
    <mergeCell ref="B72:C72"/>
    <mergeCell ref="F72:H72"/>
    <mergeCell ref="B73:B74"/>
    <mergeCell ref="C73:D73"/>
    <mergeCell ref="E73:F73"/>
    <mergeCell ref="G73:H73"/>
    <mergeCell ref="G74:H74"/>
    <mergeCell ref="J73:L7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Q117"/>
  <sheetViews>
    <sheetView rightToLeft="1" zoomScalePageLayoutView="0" workbookViewId="0" topLeftCell="A79">
      <selection activeCell="A75" sqref="A75:N96"/>
    </sheetView>
  </sheetViews>
  <sheetFormatPr defaultColWidth="9.140625" defaultRowHeight="15"/>
  <cols>
    <col min="1" max="1" width="6.421875" style="0" customWidth="1"/>
    <col min="2" max="2" width="11.57421875" style="0" customWidth="1"/>
    <col min="3" max="3" width="7.57421875" style="0" customWidth="1"/>
    <col min="4" max="4" width="9.7109375" style="0" customWidth="1"/>
    <col min="5" max="5" width="9.421875" style="0" customWidth="1"/>
    <col min="6" max="6" width="9.140625" style="0" customWidth="1"/>
    <col min="7" max="7" width="8.421875" style="0" customWidth="1"/>
    <col min="8" max="8" width="10.57421875" style="0" customWidth="1"/>
    <col min="9" max="9" width="10.00390625" style="0" customWidth="1"/>
    <col min="10" max="10" width="9.28125" style="0" customWidth="1"/>
    <col min="11" max="11" width="11.28125" style="0" customWidth="1"/>
    <col min="12" max="12" width="12.57421875" style="0" customWidth="1"/>
    <col min="13" max="13" width="14.28125" style="0" customWidth="1"/>
    <col min="14" max="14" width="10.28125" style="0" customWidth="1"/>
  </cols>
  <sheetData>
    <row r="3" spans="2:14" ht="20.25" customHeight="1">
      <c r="B3" s="339" t="s">
        <v>427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2:16" ht="20.25" customHeight="1">
      <c r="B4" s="333" t="s">
        <v>517</v>
      </c>
      <c r="C4" s="333"/>
      <c r="D4" s="126"/>
      <c r="E4" s="332" t="s">
        <v>60</v>
      </c>
      <c r="F4" s="332"/>
      <c r="G4" s="332"/>
      <c r="H4" s="332"/>
      <c r="I4" s="332"/>
      <c r="J4" s="332"/>
      <c r="K4" s="119"/>
      <c r="L4" s="334" t="s">
        <v>43</v>
      </c>
      <c r="M4" s="334"/>
      <c r="N4" s="334"/>
      <c r="P4" s="87"/>
    </row>
    <row r="5" spans="2:14" ht="15.75">
      <c r="B5" s="361" t="s">
        <v>9</v>
      </c>
      <c r="C5" s="350" t="s">
        <v>163</v>
      </c>
      <c r="D5" s="350"/>
      <c r="E5" s="350" t="s">
        <v>164</v>
      </c>
      <c r="F5" s="350"/>
      <c r="G5" s="350" t="s">
        <v>165</v>
      </c>
      <c r="H5" s="350"/>
      <c r="I5" s="350" t="s">
        <v>166</v>
      </c>
      <c r="J5" s="350"/>
      <c r="K5" s="350" t="s">
        <v>167</v>
      </c>
      <c r="L5" s="350"/>
      <c r="M5" s="350" t="s">
        <v>168</v>
      </c>
      <c r="N5" s="350"/>
    </row>
    <row r="6" spans="2:14" ht="16.5" thickBot="1">
      <c r="B6" s="365"/>
      <c r="C6" s="144" t="s">
        <v>25</v>
      </c>
      <c r="D6" s="144" t="s">
        <v>32</v>
      </c>
      <c r="E6" s="144" t="s">
        <v>25</v>
      </c>
      <c r="F6" s="144" t="s">
        <v>32</v>
      </c>
      <c r="G6" s="144" t="s">
        <v>25</v>
      </c>
      <c r="H6" s="144" t="s">
        <v>32</v>
      </c>
      <c r="I6" s="144" t="s">
        <v>25</v>
      </c>
      <c r="J6" s="144" t="s">
        <v>32</v>
      </c>
      <c r="K6" s="144" t="s">
        <v>25</v>
      </c>
      <c r="L6" s="144" t="s">
        <v>32</v>
      </c>
      <c r="M6" s="144" t="s">
        <v>25</v>
      </c>
      <c r="N6" s="144" t="s">
        <v>32</v>
      </c>
    </row>
    <row r="7" spans="2:14" ht="24.75" customHeight="1" thickTop="1">
      <c r="B7" s="161" t="s">
        <v>354</v>
      </c>
      <c r="C7" s="89">
        <v>7475</v>
      </c>
      <c r="D7" s="89">
        <v>122955</v>
      </c>
      <c r="E7" s="89">
        <v>0</v>
      </c>
      <c r="F7" s="89">
        <v>0</v>
      </c>
      <c r="G7" s="89">
        <v>11900</v>
      </c>
      <c r="H7" s="89">
        <v>595000</v>
      </c>
      <c r="I7" s="89">
        <v>0</v>
      </c>
      <c r="J7" s="89">
        <v>0</v>
      </c>
      <c r="K7" s="89">
        <v>64260</v>
      </c>
      <c r="L7" s="89">
        <v>816790</v>
      </c>
      <c r="M7" s="89">
        <f>C7+E7+G7+I7+K7</f>
        <v>83635</v>
      </c>
      <c r="N7" s="89">
        <f>D7+F7+H7+J7+L7</f>
        <v>1534745</v>
      </c>
    </row>
    <row r="8" spans="2:14" ht="24.75" customHeight="1">
      <c r="B8" s="232" t="s">
        <v>33</v>
      </c>
      <c r="C8" s="90">
        <v>770</v>
      </c>
      <c r="D8" s="90">
        <v>19250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272">
        <f aca="true" t="shared" si="0" ref="M8:M19">C8+E8+G8+I8+K8</f>
        <v>770</v>
      </c>
      <c r="N8" s="236">
        <f aca="true" t="shared" si="1" ref="N8:N19">D8+F8+H8+J8+L8</f>
        <v>19250</v>
      </c>
    </row>
    <row r="9" spans="2:14" ht="24.75" customHeight="1">
      <c r="B9" s="161" t="s">
        <v>34</v>
      </c>
      <c r="C9" s="89">
        <v>1171</v>
      </c>
      <c r="D9" s="89">
        <v>2342</v>
      </c>
      <c r="E9" s="89">
        <v>0</v>
      </c>
      <c r="F9" s="89">
        <v>0</v>
      </c>
      <c r="G9" s="89">
        <v>3540</v>
      </c>
      <c r="H9" s="89">
        <v>350600</v>
      </c>
      <c r="I9" s="89">
        <v>0</v>
      </c>
      <c r="J9" s="89">
        <v>0</v>
      </c>
      <c r="K9" s="89">
        <v>42844</v>
      </c>
      <c r="L9" s="89">
        <v>2850475</v>
      </c>
      <c r="M9" s="273">
        <f t="shared" si="0"/>
        <v>47555</v>
      </c>
      <c r="N9" s="235">
        <f t="shared" si="1"/>
        <v>3203417</v>
      </c>
    </row>
    <row r="10" spans="2:14" ht="24.75" customHeight="1">
      <c r="B10" s="232" t="s">
        <v>355</v>
      </c>
      <c r="C10" s="90">
        <v>2055</v>
      </c>
      <c r="D10" s="90">
        <v>31660</v>
      </c>
      <c r="E10" s="90">
        <v>0</v>
      </c>
      <c r="F10" s="90">
        <v>0</v>
      </c>
      <c r="G10" s="90">
        <v>0</v>
      </c>
      <c r="H10" s="90">
        <v>0</v>
      </c>
      <c r="I10" s="90">
        <v>900</v>
      </c>
      <c r="J10" s="90">
        <v>22500</v>
      </c>
      <c r="K10" s="90">
        <v>4703</v>
      </c>
      <c r="L10" s="90">
        <v>74042</v>
      </c>
      <c r="M10" s="272">
        <f t="shared" si="0"/>
        <v>7658</v>
      </c>
      <c r="N10" s="236">
        <f t="shared" si="1"/>
        <v>128202</v>
      </c>
    </row>
    <row r="11" spans="2:14" ht="24.75" customHeight="1">
      <c r="B11" s="161" t="s">
        <v>35</v>
      </c>
      <c r="C11" s="89">
        <v>17750</v>
      </c>
      <c r="D11" s="89">
        <v>92840</v>
      </c>
      <c r="E11" s="89">
        <v>0</v>
      </c>
      <c r="F11" s="89">
        <v>0</v>
      </c>
      <c r="G11" s="89">
        <v>610</v>
      </c>
      <c r="H11" s="89">
        <v>54000</v>
      </c>
      <c r="I11" s="89">
        <v>11371</v>
      </c>
      <c r="J11" s="89">
        <v>566050</v>
      </c>
      <c r="K11" s="89">
        <v>47040</v>
      </c>
      <c r="L11" s="89">
        <v>1517756</v>
      </c>
      <c r="M11" s="273">
        <f t="shared" si="0"/>
        <v>76771</v>
      </c>
      <c r="N11" s="235">
        <f t="shared" si="1"/>
        <v>2230646</v>
      </c>
    </row>
    <row r="12" spans="2:14" ht="24.75" customHeight="1">
      <c r="B12" s="232" t="s">
        <v>36</v>
      </c>
      <c r="C12" s="90">
        <v>750</v>
      </c>
      <c r="D12" s="90">
        <v>3600</v>
      </c>
      <c r="E12" s="90">
        <v>0</v>
      </c>
      <c r="F12" s="90">
        <v>0</v>
      </c>
      <c r="G12" s="90">
        <v>100</v>
      </c>
      <c r="H12" s="90">
        <v>10000</v>
      </c>
      <c r="I12" s="90">
        <v>50</v>
      </c>
      <c r="J12" s="90">
        <v>5000</v>
      </c>
      <c r="K12" s="90">
        <v>48212</v>
      </c>
      <c r="L12" s="90">
        <v>581366</v>
      </c>
      <c r="M12" s="272">
        <f t="shared" si="0"/>
        <v>49112</v>
      </c>
      <c r="N12" s="236">
        <f t="shared" si="1"/>
        <v>599966</v>
      </c>
    </row>
    <row r="13" spans="2:17" ht="24.75" customHeight="1">
      <c r="B13" s="161" t="s">
        <v>37</v>
      </c>
      <c r="C13" s="89">
        <v>594</v>
      </c>
      <c r="D13" s="89">
        <v>1452</v>
      </c>
      <c r="E13" s="89">
        <v>0</v>
      </c>
      <c r="F13" s="89">
        <v>0</v>
      </c>
      <c r="G13" s="89">
        <v>140</v>
      </c>
      <c r="H13" s="89">
        <v>1680</v>
      </c>
      <c r="I13" s="89">
        <v>10495</v>
      </c>
      <c r="J13" s="89">
        <v>1198475</v>
      </c>
      <c r="K13" s="89">
        <v>137717</v>
      </c>
      <c r="L13" s="89">
        <v>5850944</v>
      </c>
      <c r="M13" s="273">
        <f t="shared" si="0"/>
        <v>148946</v>
      </c>
      <c r="N13" s="235">
        <f t="shared" si="1"/>
        <v>7052551</v>
      </c>
      <c r="O13" t="s">
        <v>57</v>
      </c>
      <c r="Q13" s="88"/>
    </row>
    <row r="14" spans="2:17" ht="24.75" customHeight="1">
      <c r="B14" s="232" t="s">
        <v>38</v>
      </c>
      <c r="C14" s="90">
        <v>11200</v>
      </c>
      <c r="D14" s="90">
        <v>25280</v>
      </c>
      <c r="E14" s="90">
        <v>658</v>
      </c>
      <c r="F14" s="90">
        <v>15260</v>
      </c>
      <c r="G14" s="90">
        <v>6400</v>
      </c>
      <c r="H14" s="90">
        <v>351000</v>
      </c>
      <c r="I14" s="90">
        <v>0</v>
      </c>
      <c r="J14" s="90">
        <v>0</v>
      </c>
      <c r="K14" s="90">
        <v>70486</v>
      </c>
      <c r="L14" s="90">
        <v>1368248</v>
      </c>
      <c r="M14" s="272">
        <f t="shared" si="0"/>
        <v>88744</v>
      </c>
      <c r="N14" s="236">
        <f t="shared" si="1"/>
        <v>1759788</v>
      </c>
      <c r="Q14" s="4"/>
    </row>
    <row r="15" spans="2:17" ht="24.75" customHeight="1">
      <c r="B15" s="161" t="s">
        <v>356</v>
      </c>
      <c r="C15" s="235">
        <v>0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300</v>
      </c>
      <c r="L15" s="235">
        <v>2400</v>
      </c>
      <c r="M15" s="273">
        <f t="shared" si="0"/>
        <v>300</v>
      </c>
      <c r="N15" s="235">
        <f t="shared" si="1"/>
        <v>2400</v>
      </c>
      <c r="Q15" s="4"/>
    </row>
    <row r="16" spans="2:17" ht="24.75" customHeight="1">
      <c r="B16" s="232" t="s">
        <v>96</v>
      </c>
      <c r="C16" s="236">
        <v>1170</v>
      </c>
      <c r="D16" s="236">
        <v>28200</v>
      </c>
      <c r="E16" s="236">
        <v>0</v>
      </c>
      <c r="F16" s="236">
        <v>0</v>
      </c>
      <c r="G16" s="236">
        <v>0</v>
      </c>
      <c r="H16" s="236">
        <v>0</v>
      </c>
      <c r="I16" s="236">
        <v>800</v>
      </c>
      <c r="J16" s="236">
        <v>48000</v>
      </c>
      <c r="K16" s="236">
        <v>140</v>
      </c>
      <c r="L16" s="236">
        <v>1120</v>
      </c>
      <c r="M16" s="272">
        <f t="shared" si="0"/>
        <v>2110</v>
      </c>
      <c r="N16" s="236">
        <f t="shared" si="1"/>
        <v>77320</v>
      </c>
      <c r="Q16" s="4"/>
    </row>
    <row r="17" spans="2:17" ht="24.75" customHeight="1">
      <c r="B17" s="161" t="s">
        <v>95</v>
      </c>
      <c r="C17" s="89">
        <v>31</v>
      </c>
      <c r="D17" s="89">
        <v>155</v>
      </c>
      <c r="E17" s="89">
        <v>0</v>
      </c>
      <c r="F17" s="89">
        <v>0</v>
      </c>
      <c r="G17" s="89">
        <v>72</v>
      </c>
      <c r="H17" s="89">
        <v>576</v>
      </c>
      <c r="I17" s="89">
        <v>0</v>
      </c>
      <c r="J17" s="89">
        <v>0</v>
      </c>
      <c r="K17" s="89">
        <v>571</v>
      </c>
      <c r="L17" s="89">
        <v>4026</v>
      </c>
      <c r="M17" s="273">
        <f t="shared" si="0"/>
        <v>674</v>
      </c>
      <c r="N17" s="235">
        <f t="shared" si="1"/>
        <v>4757</v>
      </c>
      <c r="Q17" s="4"/>
    </row>
    <row r="18" spans="2:14" ht="24.75" customHeight="1">
      <c r="B18" s="232" t="s">
        <v>39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20</v>
      </c>
      <c r="L18" s="90">
        <v>120</v>
      </c>
      <c r="M18" s="272">
        <f t="shared" si="0"/>
        <v>20</v>
      </c>
      <c r="N18" s="236">
        <f t="shared" si="1"/>
        <v>120</v>
      </c>
    </row>
    <row r="19" spans="2:14" ht="24.75" customHeight="1" thickBot="1">
      <c r="B19" s="161" t="s">
        <v>40</v>
      </c>
      <c r="C19" s="89">
        <v>89750</v>
      </c>
      <c r="D19" s="89">
        <v>2243749</v>
      </c>
      <c r="E19" s="89">
        <v>572</v>
      </c>
      <c r="F19" s="89">
        <v>10296</v>
      </c>
      <c r="G19" s="89">
        <v>16512</v>
      </c>
      <c r="H19" s="89">
        <v>297216</v>
      </c>
      <c r="I19" s="89">
        <v>0</v>
      </c>
      <c r="J19" s="89">
        <v>0</v>
      </c>
      <c r="K19" s="89">
        <v>13062</v>
      </c>
      <c r="L19" s="89">
        <v>14022</v>
      </c>
      <c r="M19" s="273">
        <f t="shared" si="0"/>
        <v>119896</v>
      </c>
      <c r="N19" s="235">
        <f t="shared" si="1"/>
        <v>2565283</v>
      </c>
    </row>
    <row r="20" spans="2:14" ht="24.75" customHeight="1" thickBot="1">
      <c r="B20" s="169" t="s">
        <v>3</v>
      </c>
      <c r="C20" s="91">
        <f aca="true" t="shared" si="2" ref="C20:N20">SUM(C7:C19)</f>
        <v>132716</v>
      </c>
      <c r="D20" s="91">
        <f t="shared" si="2"/>
        <v>2571483</v>
      </c>
      <c r="E20" s="91">
        <f t="shared" si="2"/>
        <v>1230</v>
      </c>
      <c r="F20" s="91">
        <f t="shared" si="2"/>
        <v>25556</v>
      </c>
      <c r="G20" s="91">
        <f t="shared" si="2"/>
        <v>39274</v>
      </c>
      <c r="H20" s="91">
        <f t="shared" si="2"/>
        <v>1660072</v>
      </c>
      <c r="I20" s="91">
        <f t="shared" si="2"/>
        <v>23616</v>
      </c>
      <c r="J20" s="91">
        <f t="shared" si="2"/>
        <v>1840025</v>
      </c>
      <c r="K20" s="91">
        <f t="shared" si="2"/>
        <v>429355</v>
      </c>
      <c r="L20" s="91">
        <f t="shared" si="2"/>
        <v>13081309</v>
      </c>
      <c r="M20" s="91">
        <f t="shared" si="2"/>
        <v>626191</v>
      </c>
      <c r="N20" s="91">
        <f t="shared" si="2"/>
        <v>19178445</v>
      </c>
    </row>
    <row r="21" ht="15.75" thickTop="1">
      <c r="K21" s="7"/>
    </row>
    <row r="22" spans="2:11" ht="15">
      <c r="B22" s="25"/>
      <c r="C22" s="25"/>
      <c r="D22" s="25"/>
      <c r="E22" s="25"/>
      <c r="F22" s="25"/>
      <c r="G22" s="25"/>
      <c r="K22" s="7"/>
    </row>
    <row r="23" ht="15">
      <c r="K23" s="7"/>
    </row>
    <row r="24" ht="15">
      <c r="K24" s="7"/>
    </row>
    <row r="25" ht="15.75" customHeight="1">
      <c r="K25" s="7"/>
    </row>
    <row r="26" ht="15.75" customHeight="1">
      <c r="K26" s="7"/>
    </row>
    <row r="27" spans="2:12" ht="20.25" customHeight="1">
      <c r="B27" s="339" t="s">
        <v>428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</row>
    <row r="28" spans="2:12" ht="19.5" customHeight="1">
      <c r="B28" s="366" t="s">
        <v>515</v>
      </c>
      <c r="C28" s="366"/>
      <c r="D28" s="119"/>
      <c r="E28" s="119"/>
      <c r="F28" s="332" t="s">
        <v>60</v>
      </c>
      <c r="G28" s="332"/>
      <c r="H28" s="332"/>
      <c r="I28" s="119"/>
      <c r="J28" s="334" t="s">
        <v>48</v>
      </c>
      <c r="K28" s="334"/>
      <c r="L28" s="334"/>
    </row>
    <row r="29" spans="2:12" ht="15.75">
      <c r="B29" s="346" t="s">
        <v>9</v>
      </c>
      <c r="C29" s="346" t="s">
        <v>169</v>
      </c>
      <c r="D29" s="346"/>
      <c r="E29" s="346" t="s">
        <v>170</v>
      </c>
      <c r="F29" s="346"/>
      <c r="G29" s="346" t="s">
        <v>171</v>
      </c>
      <c r="H29" s="346"/>
      <c r="I29" s="346" t="s">
        <v>172</v>
      </c>
      <c r="J29" s="346"/>
      <c r="K29" s="346" t="s">
        <v>173</v>
      </c>
      <c r="L29" s="346"/>
    </row>
    <row r="30" spans="2:12" ht="21" customHeight="1" thickBot="1">
      <c r="B30" s="347"/>
      <c r="C30" s="173" t="s">
        <v>4</v>
      </c>
      <c r="D30" s="173" t="s">
        <v>32</v>
      </c>
      <c r="E30" s="173" t="s">
        <v>4</v>
      </c>
      <c r="F30" s="173" t="s">
        <v>32</v>
      </c>
      <c r="G30" s="173" t="s">
        <v>4</v>
      </c>
      <c r="H30" s="173" t="s">
        <v>32</v>
      </c>
      <c r="I30" s="173" t="s">
        <v>4</v>
      </c>
      <c r="J30" s="173" t="s">
        <v>32</v>
      </c>
      <c r="K30" s="173" t="s">
        <v>4</v>
      </c>
      <c r="L30" s="173" t="s">
        <v>32</v>
      </c>
    </row>
    <row r="31" spans="2:12" ht="21.75" customHeight="1" thickTop="1">
      <c r="B31" s="161" t="s">
        <v>354</v>
      </c>
      <c r="C31" s="13">
        <v>807</v>
      </c>
      <c r="D31" s="13">
        <v>31835</v>
      </c>
      <c r="E31" s="13">
        <v>1066</v>
      </c>
      <c r="F31" s="13">
        <v>59285</v>
      </c>
      <c r="G31" s="13">
        <v>1818</v>
      </c>
      <c r="H31" s="13">
        <v>236340</v>
      </c>
      <c r="I31" s="13">
        <v>135</v>
      </c>
      <c r="J31" s="13">
        <v>26500</v>
      </c>
      <c r="K31" s="13">
        <v>2978</v>
      </c>
      <c r="L31" s="13">
        <v>14135</v>
      </c>
    </row>
    <row r="32" spans="2:12" ht="21.75" customHeight="1">
      <c r="B32" s="232" t="s">
        <v>33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</row>
    <row r="33" spans="2:12" ht="21.75" customHeight="1">
      <c r="B33" s="161" t="s">
        <v>34</v>
      </c>
      <c r="C33" s="13">
        <v>0</v>
      </c>
      <c r="D33" s="13">
        <v>0</v>
      </c>
      <c r="E33" s="13">
        <v>941</v>
      </c>
      <c r="F33" s="13">
        <v>161211</v>
      </c>
      <c r="G33" s="13">
        <v>37</v>
      </c>
      <c r="H33" s="13">
        <v>5125</v>
      </c>
      <c r="I33" s="13">
        <v>11</v>
      </c>
      <c r="J33" s="13">
        <v>1420</v>
      </c>
      <c r="K33" s="13">
        <v>266</v>
      </c>
      <c r="L33" s="13">
        <v>813</v>
      </c>
    </row>
    <row r="34" spans="2:12" ht="21.75" customHeight="1">
      <c r="B34" s="232" t="s">
        <v>355</v>
      </c>
      <c r="C34" s="12">
        <v>0</v>
      </c>
      <c r="D34" s="12">
        <v>0</v>
      </c>
      <c r="E34" s="12">
        <v>238</v>
      </c>
      <c r="F34" s="12">
        <v>15386</v>
      </c>
      <c r="G34" s="12">
        <v>34</v>
      </c>
      <c r="H34" s="12">
        <v>4644</v>
      </c>
      <c r="I34" s="12">
        <v>0</v>
      </c>
      <c r="J34" s="12">
        <v>0</v>
      </c>
      <c r="K34" s="12">
        <v>178</v>
      </c>
      <c r="L34" s="12">
        <v>788</v>
      </c>
    </row>
    <row r="35" spans="2:12" ht="21.75" customHeight="1">
      <c r="B35" s="161" t="s">
        <v>35</v>
      </c>
      <c r="C35" s="13">
        <v>47</v>
      </c>
      <c r="D35" s="13">
        <v>2450</v>
      </c>
      <c r="E35" s="13">
        <v>1035</v>
      </c>
      <c r="F35" s="13">
        <v>41205</v>
      </c>
      <c r="G35" s="13">
        <v>98</v>
      </c>
      <c r="H35" s="13">
        <v>15700</v>
      </c>
      <c r="I35" s="13">
        <v>64</v>
      </c>
      <c r="J35" s="13">
        <v>10900</v>
      </c>
      <c r="K35" s="13">
        <v>476</v>
      </c>
      <c r="L35" s="13">
        <v>2751</v>
      </c>
    </row>
    <row r="36" spans="2:12" ht="21.75" customHeight="1">
      <c r="B36" s="232" t="s">
        <v>36</v>
      </c>
      <c r="C36" s="12">
        <v>0</v>
      </c>
      <c r="D36" s="12">
        <v>0</v>
      </c>
      <c r="E36" s="12">
        <v>16</v>
      </c>
      <c r="F36" s="12">
        <v>320</v>
      </c>
      <c r="G36" s="12">
        <v>4</v>
      </c>
      <c r="H36" s="12">
        <v>560</v>
      </c>
      <c r="I36" s="12">
        <v>7</v>
      </c>
      <c r="J36" s="12">
        <v>840</v>
      </c>
      <c r="K36" s="12">
        <v>29</v>
      </c>
      <c r="L36" s="12">
        <v>157</v>
      </c>
    </row>
    <row r="37" spans="2:12" ht="21.75" customHeight="1">
      <c r="B37" s="161" t="s">
        <v>37</v>
      </c>
      <c r="C37" s="13">
        <v>2</v>
      </c>
      <c r="D37" s="13">
        <v>50</v>
      </c>
      <c r="E37" s="13">
        <v>272</v>
      </c>
      <c r="F37" s="13">
        <v>33950</v>
      </c>
      <c r="G37" s="13">
        <v>34</v>
      </c>
      <c r="H37" s="13">
        <v>4900</v>
      </c>
      <c r="I37" s="13">
        <v>86</v>
      </c>
      <c r="J37" s="13">
        <v>13930</v>
      </c>
      <c r="K37" s="13">
        <v>101</v>
      </c>
      <c r="L37" s="13">
        <v>336</v>
      </c>
    </row>
    <row r="38" spans="2:12" ht="21.75" customHeight="1">
      <c r="B38" s="232" t="s">
        <v>38</v>
      </c>
      <c r="C38" s="12">
        <v>201</v>
      </c>
      <c r="D38" s="12">
        <v>4515</v>
      </c>
      <c r="E38" s="12">
        <v>476</v>
      </c>
      <c r="F38" s="12">
        <v>47040</v>
      </c>
      <c r="G38" s="12">
        <v>62</v>
      </c>
      <c r="H38" s="12">
        <v>10800</v>
      </c>
      <c r="I38" s="12">
        <v>29</v>
      </c>
      <c r="J38" s="12">
        <v>3900</v>
      </c>
      <c r="K38" s="12">
        <v>364</v>
      </c>
      <c r="L38" s="12">
        <v>1940</v>
      </c>
    </row>
    <row r="39" spans="2:12" ht="21.75" customHeight="1">
      <c r="B39" s="161" t="s">
        <v>356</v>
      </c>
      <c r="C39" s="13">
        <v>2</v>
      </c>
      <c r="D39" s="13">
        <v>20</v>
      </c>
      <c r="E39" s="13">
        <v>12</v>
      </c>
      <c r="F39" s="13">
        <v>60</v>
      </c>
      <c r="G39" s="13">
        <v>5</v>
      </c>
      <c r="H39" s="13">
        <v>785</v>
      </c>
      <c r="I39" s="13">
        <v>0</v>
      </c>
      <c r="J39" s="13">
        <v>0</v>
      </c>
      <c r="K39" s="13">
        <v>23</v>
      </c>
      <c r="L39" s="13">
        <v>55</v>
      </c>
    </row>
    <row r="40" spans="2:12" ht="21.75" customHeight="1">
      <c r="B40" s="232" t="s">
        <v>96</v>
      </c>
      <c r="C40" s="12">
        <v>8</v>
      </c>
      <c r="D40" s="12">
        <v>320</v>
      </c>
      <c r="E40" s="12">
        <v>12</v>
      </c>
      <c r="F40" s="12">
        <v>180</v>
      </c>
      <c r="G40" s="12">
        <v>0</v>
      </c>
      <c r="H40" s="12">
        <v>0</v>
      </c>
      <c r="I40" s="12">
        <v>4</v>
      </c>
      <c r="J40" s="12">
        <v>400</v>
      </c>
      <c r="K40" s="12">
        <v>24</v>
      </c>
      <c r="L40" s="12">
        <v>120</v>
      </c>
    </row>
    <row r="41" spans="2:12" ht="21.75" customHeight="1">
      <c r="B41" s="161" t="s">
        <v>95</v>
      </c>
      <c r="C41" s="13">
        <v>12</v>
      </c>
      <c r="D41" s="13">
        <v>96</v>
      </c>
      <c r="E41" s="13">
        <v>7</v>
      </c>
      <c r="F41" s="13">
        <v>64</v>
      </c>
      <c r="G41" s="13">
        <v>2</v>
      </c>
      <c r="H41" s="13">
        <v>500</v>
      </c>
      <c r="I41" s="13">
        <v>5</v>
      </c>
      <c r="J41" s="13">
        <v>1250</v>
      </c>
      <c r="K41" s="13">
        <v>42</v>
      </c>
      <c r="L41" s="13">
        <v>216</v>
      </c>
    </row>
    <row r="42" spans="2:12" ht="21.75" customHeight="1">
      <c r="B42" s="232" t="s">
        <v>39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</row>
    <row r="43" spans="2:12" ht="21.75" customHeight="1" thickBot="1">
      <c r="B43" s="161" t="s">
        <v>40</v>
      </c>
      <c r="C43" s="13">
        <v>0</v>
      </c>
      <c r="D43" s="13">
        <v>0</v>
      </c>
      <c r="E43" s="13">
        <v>800</v>
      </c>
      <c r="F43" s="13">
        <v>35690</v>
      </c>
      <c r="G43" s="13">
        <v>756</v>
      </c>
      <c r="H43" s="13">
        <v>61800</v>
      </c>
      <c r="I43" s="13">
        <v>329</v>
      </c>
      <c r="J43" s="13">
        <v>34995</v>
      </c>
      <c r="K43" s="13">
        <v>728</v>
      </c>
      <c r="L43" s="13">
        <v>4752</v>
      </c>
    </row>
    <row r="44" spans="2:12" ht="21.75" customHeight="1" thickBot="1">
      <c r="B44" s="169" t="s">
        <v>3</v>
      </c>
      <c r="C44" s="18">
        <f aca="true" t="shared" si="3" ref="C44:L44">SUM(C31:C43)</f>
        <v>1079</v>
      </c>
      <c r="D44" s="18">
        <f t="shared" si="3"/>
        <v>39286</v>
      </c>
      <c r="E44" s="18">
        <f t="shared" si="3"/>
        <v>4875</v>
      </c>
      <c r="F44" s="18">
        <f t="shared" si="3"/>
        <v>394391</v>
      </c>
      <c r="G44" s="18">
        <f t="shared" si="3"/>
        <v>2850</v>
      </c>
      <c r="H44" s="18">
        <f t="shared" si="3"/>
        <v>341154</v>
      </c>
      <c r="I44" s="18">
        <f t="shared" si="3"/>
        <v>670</v>
      </c>
      <c r="J44" s="18">
        <f t="shared" si="3"/>
        <v>94135</v>
      </c>
      <c r="K44" s="18">
        <f t="shared" si="3"/>
        <v>5209</v>
      </c>
      <c r="L44" s="18">
        <f t="shared" si="3"/>
        <v>26063</v>
      </c>
    </row>
    <row r="45" ht="15.75" thickTop="1">
      <c r="K45" s="7"/>
    </row>
    <row r="46" spans="2:11" ht="15">
      <c r="B46" s="25"/>
      <c r="C46" s="25"/>
      <c r="D46" s="25"/>
      <c r="E46" s="25"/>
      <c r="F46" s="25"/>
      <c r="G46" s="25"/>
      <c r="K46" s="7"/>
    </row>
    <row r="47" ht="15">
      <c r="K47" s="7"/>
    </row>
    <row r="48" ht="15">
      <c r="K48" s="7"/>
    </row>
    <row r="49" ht="12.75" customHeight="1">
      <c r="K49" s="7"/>
    </row>
    <row r="50" ht="12.75" customHeight="1">
      <c r="K50" s="7"/>
    </row>
    <row r="51" ht="12.75" customHeight="1">
      <c r="K51" s="7"/>
    </row>
    <row r="52" spans="2:11" ht="20.25" customHeight="1">
      <c r="B52" s="339" t="s">
        <v>427</v>
      </c>
      <c r="C52" s="339"/>
      <c r="D52" s="339"/>
      <c r="E52" s="339"/>
      <c r="F52" s="339"/>
      <c r="G52" s="339"/>
      <c r="H52" s="339"/>
      <c r="I52" s="339"/>
      <c r="J52" s="339"/>
      <c r="K52" s="339"/>
    </row>
    <row r="53" spans="2:11" ht="18.75" customHeight="1">
      <c r="B53" s="364" t="s">
        <v>515</v>
      </c>
      <c r="C53" s="364"/>
      <c r="D53" s="126"/>
      <c r="E53" s="332" t="s">
        <v>60</v>
      </c>
      <c r="F53" s="332"/>
      <c r="G53" s="332"/>
      <c r="H53" s="126"/>
      <c r="I53" s="334" t="s">
        <v>48</v>
      </c>
      <c r="J53" s="334"/>
      <c r="K53" s="334"/>
    </row>
    <row r="54" spans="2:11" ht="31.5">
      <c r="B54" s="350" t="s">
        <v>9</v>
      </c>
      <c r="C54" s="346" t="s">
        <v>174</v>
      </c>
      <c r="D54" s="346"/>
      <c r="E54" s="346" t="s">
        <v>175</v>
      </c>
      <c r="F54" s="346"/>
      <c r="G54" s="346" t="s">
        <v>520</v>
      </c>
      <c r="H54" s="346"/>
      <c r="I54" s="346" t="s">
        <v>519</v>
      </c>
      <c r="J54" s="346"/>
      <c r="K54" s="280" t="s">
        <v>518</v>
      </c>
    </row>
    <row r="55" spans="2:11" ht="16.5" thickBot="1">
      <c r="B55" s="351"/>
      <c r="C55" s="173" t="s">
        <v>4</v>
      </c>
      <c r="D55" s="173" t="s">
        <v>32</v>
      </c>
      <c r="E55" s="173" t="s">
        <v>4</v>
      </c>
      <c r="F55" s="173" t="s">
        <v>32</v>
      </c>
      <c r="G55" s="173" t="s">
        <v>4</v>
      </c>
      <c r="H55" s="173" t="s">
        <v>32</v>
      </c>
      <c r="I55" s="173" t="s">
        <v>4</v>
      </c>
      <c r="J55" s="173" t="s">
        <v>32</v>
      </c>
      <c r="K55" s="281" t="s">
        <v>90</v>
      </c>
    </row>
    <row r="56" spans="2:11" ht="21.75" customHeight="1" thickTop="1">
      <c r="B56" s="161" t="s">
        <v>354</v>
      </c>
      <c r="C56" s="13">
        <v>978</v>
      </c>
      <c r="D56" s="13">
        <v>28570</v>
      </c>
      <c r="E56" s="13">
        <v>1001</v>
      </c>
      <c r="F56" s="13">
        <v>69225</v>
      </c>
      <c r="G56" s="13">
        <v>3</v>
      </c>
      <c r="H56" s="13">
        <v>720</v>
      </c>
      <c r="I56" s="13">
        <v>10868</v>
      </c>
      <c r="J56" s="13">
        <v>49663</v>
      </c>
      <c r="K56" s="13">
        <v>504475</v>
      </c>
    </row>
    <row r="57" spans="2:11" ht="21.75" customHeight="1">
      <c r="B57" s="232" t="s">
        <v>33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</row>
    <row r="58" spans="2:11" ht="21.75" customHeight="1">
      <c r="B58" s="161" t="s">
        <v>34</v>
      </c>
      <c r="C58" s="13">
        <v>148</v>
      </c>
      <c r="D58" s="13">
        <v>3092</v>
      </c>
      <c r="E58" s="13">
        <v>51</v>
      </c>
      <c r="F58" s="13">
        <v>3819</v>
      </c>
      <c r="G58" s="13">
        <v>0</v>
      </c>
      <c r="H58" s="13">
        <v>0</v>
      </c>
      <c r="I58" s="13">
        <v>284</v>
      </c>
      <c r="J58" s="13">
        <v>8652</v>
      </c>
      <c r="K58" s="13">
        <v>794050</v>
      </c>
    </row>
    <row r="59" spans="2:11" ht="21.75" customHeight="1">
      <c r="B59" s="232" t="s">
        <v>355</v>
      </c>
      <c r="C59" s="12">
        <v>53</v>
      </c>
      <c r="D59" s="12">
        <v>3338</v>
      </c>
      <c r="E59" s="12">
        <v>57</v>
      </c>
      <c r="F59" s="12">
        <v>4410</v>
      </c>
      <c r="G59" s="12">
        <v>5</v>
      </c>
      <c r="H59" s="12">
        <v>1200</v>
      </c>
      <c r="I59" s="12">
        <v>99</v>
      </c>
      <c r="J59" s="12">
        <v>1485</v>
      </c>
      <c r="K59" s="12">
        <v>7810</v>
      </c>
    </row>
    <row r="60" spans="2:11" ht="21.75" customHeight="1">
      <c r="B60" s="161" t="s">
        <v>35</v>
      </c>
      <c r="C60" s="13">
        <v>307</v>
      </c>
      <c r="D60" s="13">
        <v>11942</v>
      </c>
      <c r="E60" s="13">
        <v>220</v>
      </c>
      <c r="F60" s="13">
        <v>13495</v>
      </c>
      <c r="G60" s="13">
        <v>0</v>
      </c>
      <c r="H60" s="13">
        <v>0</v>
      </c>
      <c r="I60" s="13">
        <v>445</v>
      </c>
      <c r="J60" s="13">
        <v>4755</v>
      </c>
      <c r="K60" s="13">
        <v>218200</v>
      </c>
    </row>
    <row r="61" spans="2:11" ht="21.75" customHeight="1">
      <c r="B61" s="232" t="s">
        <v>36</v>
      </c>
      <c r="C61" s="12">
        <v>22</v>
      </c>
      <c r="D61" s="12">
        <v>639</v>
      </c>
      <c r="E61" s="12">
        <v>13</v>
      </c>
      <c r="F61" s="12">
        <v>530</v>
      </c>
      <c r="G61" s="12">
        <v>0</v>
      </c>
      <c r="H61" s="12">
        <v>0</v>
      </c>
      <c r="I61" s="12">
        <v>364</v>
      </c>
      <c r="J61" s="12">
        <v>850</v>
      </c>
      <c r="K61" s="12">
        <v>1255400</v>
      </c>
    </row>
    <row r="62" spans="2:11" ht="21.75" customHeight="1">
      <c r="B62" s="161" t="s">
        <v>37</v>
      </c>
      <c r="C62" s="13">
        <v>147</v>
      </c>
      <c r="D62" s="13">
        <v>6075</v>
      </c>
      <c r="E62" s="13">
        <v>49</v>
      </c>
      <c r="F62" s="13">
        <v>3485</v>
      </c>
      <c r="G62" s="13">
        <v>0</v>
      </c>
      <c r="H62" s="13">
        <v>0</v>
      </c>
      <c r="I62" s="13">
        <v>5</v>
      </c>
      <c r="J62" s="13">
        <v>250</v>
      </c>
      <c r="K62" s="13">
        <v>242890</v>
      </c>
    </row>
    <row r="63" spans="2:11" ht="21.75" customHeight="1">
      <c r="B63" s="232" t="s">
        <v>38</v>
      </c>
      <c r="C63" s="12">
        <v>214</v>
      </c>
      <c r="D63" s="12">
        <v>5770</v>
      </c>
      <c r="E63" s="12">
        <v>187</v>
      </c>
      <c r="F63" s="12">
        <v>8880</v>
      </c>
      <c r="G63" s="12">
        <v>0</v>
      </c>
      <c r="H63" s="12">
        <v>0</v>
      </c>
      <c r="I63" s="12">
        <v>0</v>
      </c>
      <c r="J63" s="12">
        <v>0</v>
      </c>
      <c r="K63" s="12">
        <v>110000</v>
      </c>
    </row>
    <row r="64" spans="2:11" ht="21.75" customHeight="1">
      <c r="B64" s="161" t="s">
        <v>356</v>
      </c>
      <c r="C64" s="13">
        <v>8</v>
      </c>
      <c r="D64" s="13">
        <v>430</v>
      </c>
      <c r="E64" s="13">
        <v>8</v>
      </c>
      <c r="F64" s="13">
        <v>1200</v>
      </c>
      <c r="G64" s="13">
        <v>0</v>
      </c>
      <c r="H64" s="13">
        <v>0</v>
      </c>
      <c r="I64" s="13">
        <v>40</v>
      </c>
      <c r="J64" s="13">
        <v>260</v>
      </c>
      <c r="K64" s="13">
        <v>0</v>
      </c>
    </row>
    <row r="65" spans="2:11" ht="21.75" customHeight="1">
      <c r="B65" s="232" t="s">
        <v>96</v>
      </c>
      <c r="C65" s="12">
        <v>8</v>
      </c>
      <c r="D65" s="12">
        <v>360</v>
      </c>
      <c r="E65" s="12">
        <v>2</v>
      </c>
      <c r="F65" s="12">
        <v>120</v>
      </c>
      <c r="G65" s="12">
        <v>0</v>
      </c>
      <c r="H65" s="12">
        <v>0</v>
      </c>
      <c r="I65" s="12">
        <v>60</v>
      </c>
      <c r="J65" s="12">
        <v>180</v>
      </c>
      <c r="K65" s="12">
        <v>0</v>
      </c>
    </row>
    <row r="66" spans="2:11" ht="21.75" customHeight="1">
      <c r="B66" s="161" t="s">
        <v>95</v>
      </c>
      <c r="C66" s="13">
        <v>48</v>
      </c>
      <c r="D66" s="13">
        <v>1665</v>
      </c>
      <c r="E66" s="13">
        <v>43</v>
      </c>
      <c r="F66" s="13">
        <v>3455</v>
      </c>
      <c r="G66" s="13">
        <v>0</v>
      </c>
      <c r="H66" s="13">
        <v>0</v>
      </c>
      <c r="I66" s="13">
        <v>5</v>
      </c>
      <c r="J66" s="13">
        <v>30</v>
      </c>
      <c r="K66" s="13">
        <v>32000</v>
      </c>
    </row>
    <row r="67" spans="2:11" ht="21.75" customHeight="1">
      <c r="B67" s="232" t="s">
        <v>39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</row>
    <row r="68" spans="2:11" ht="21.75" customHeight="1" thickBot="1">
      <c r="B68" s="161" t="s">
        <v>40</v>
      </c>
      <c r="C68" s="13">
        <v>490</v>
      </c>
      <c r="D68" s="13">
        <v>16070</v>
      </c>
      <c r="E68" s="13">
        <v>335</v>
      </c>
      <c r="F68" s="13">
        <v>20410</v>
      </c>
      <c r="G68" s="13">
        <v>0</v>
      </c>
      <c r="H68" s="13">
        <v>0</v>
      </c>
      <c r="I68" s="13">
        <v>2665</v>
      </c>
      <c r="J68" s="13">
        <v>10755</v>
      </c>
      <c r="K68" s="13">
        <v>2475100</v>
      </c>
    </row>
    <row r="69" spans="2:11" ht="21.75" customHeight="1" thickBot="1">
      <c r="B69" s="169" t="s">
        <v>3</v>
      </c>
      <c r="C69" s="18">
        <f aca="true" t="shared" si="4" ref="C69:K69">SUM(C56:C68)</f>
        <v>2423</v>
      </c>
      <c r="D69" s="18">
        <f t="shared" si="4"/>
        <v>77951</v>
      </c>
      <c r="E69" s="18">
        <f t="shared" si="4"/>
        <v>1966</v>
      </c>
      <c r="F69" s="18">
        <f t="shared" si="4"/>
        <v>129029</v>
      </c>
      <c r="G69" s="18">
        <f t="shared" si="4"/>
        <v>8</v>
      </c>
      <c r="H69" s="18">
        <f t="shared" si="4"/>
        <v>1920</v>
      </c>
      <c r="I69" s="18">
        <f t="shared" si="4"/>
        <v>14835</v>
      </c>
      <c r="J69" s="18">
        <f t="shared" si="4"/>
        <v>76880</v>
      </c>
      <c r="K69" s="18">
        <f t="shared" si="4"/>
        <v>5639925</v>
      </c>
    </row>
    <row r="70" ht="15.75" thickTop="1">
      <c r="K70" s="7"/>
    </row>
    <row r="71" spans="2:11" ht="15">
      <c r="B71" s="25"/>
      <c r="C71" s="25"/>
      <c r="D71" s="25"/>
      <c r="E71" s="25"/>
      <c r="F71" s="25"/>
      <c r="G71" s="25"/>
      <c r="K71" s="7"/>
    </row>
    <row r="72" ht="15">
      <c r="K72" s="7"/>
    </row>
    <row r="73" ht="15">
      <c r="K73" s="7"/>
    </row>
    <row r="74" ht="15">
      <c r="K74" s="7"/>
    </row>
    <row r="75" ht="15">
      <c r="K75" s="7"/>
    </row>
    <row r="76" ht="15">
      <c r="K76" s="7"/>
    </row>
    <row r="77" spans="2:13" ht="23.25" customHeight="1">
      <c r="B77" s="339" t="s">
        <v>427</v>
      </c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</row>
    <row r="78" spans="2:13" ht="26.25" customHeight="1">
      <c r="B78" s="366" t="s">
        <v>515</v>
      </c>
      <c r="C78" s="366"/>
      <c r="D78" s="126"/>
      <c r="E78" s="332" t="s">
        <v>60</v>
      </c>
      <c r="F78" s="332"/>
      <c r="G78" s="332"/>
      <c r="H78" s="332"/>
      <c r="I78" s="332"/>
      <c r="J78" s="334" t="s">
        <v>43</v>
      </c>
      <c r="K78" s="334"/>
      <c r="L78" s="334"/>
      <c r="M78" s="334"/>
    </row>
    <row r="79" spans="2:13" ht="60.75" customHeight="1">
      <c r="B79" s="348" t="s">
        <v>9</v>
      </c>
      <c r="C79" s="350" t="s">
        <v>176</v>
      </c>
      <c r="D79" s="350"/>
      <c r="E79" s="350" t="s">
        <v>523</v>
      </c>
      <c r="F79" s="350"/>
      <c r="G79" s="350" t="s">
        <v>522</v>
      </c>
      <c r="H79" s="350"/>
      <c r="I79" s="350" t="s">
        <v>521</v>
      </c>
      <c r="J79" s="350"/>
      <c r="K79" s="350" t="s">
        <v>250</v>
      </c>
      <c r="L79" s="350"/>
      <c r="M79" s="149" t="s">
        <v>100</v>
      </c>
    </row>
    <row r="80" spans="2:13" ht="22.5" customHeight="1" thickBot="1">
      <c r="B80" s="367"/>
      <c r="C80" s="173" t="s">
        <v>4</v>
      </c>
      <c r="D80" s="173" t="s">
        <v>32</v>
      </c>
      <c r="E80" s="173" t="s">
        <v>4</v>
      </c>
      <c r="F80" s="173" t="s">
        <v>32</v>
      </c>
      <c r="G80" s="173" t="s">
        <v>4</v>
      </c>
      <c r="H80" s="173" t="s">
        <v>32</v>
      </c>
      <c r="I80" s="173" t="s">
        <v>4</v>
      </c>
      <c r="J80" s="173" t="s">
        <v>32</v>
      </c>
      <c r="K80" s="211" t="s">
        <v>4</v>
      </c>
      <c r="L80" s="173" t="s">
        <v>32</v>
      </c>
      <c r="M80" s="182" t="s">
        <v>90</v>
      </c>
    </row>
    <row r="81" spans="2:13" ht="21.75" customHeight="1" thickTop="1">
      <c r="B81" s="161" t="s">
        <v>354</v>
      </c>
      <c r="C81" s="13">
        <v>1044</v>
      </c>
      <c r="D81" s="13">
        <v>41760</v>
      </c>
      <c r="E81" s="13">
        <v>807</v>
      </c>
      <c r="F81" s="13">
        <v>41325</v>
      </c>
      <c r="G81" s="13">
        <v>4</v>
      </c>
      <c r="H81" s="13">
        <v>380</v>
      </c>
      <c r="I81" s="13">
        <v>768</v>
      </c>
      <c r="J81" s="13">
        <v>384000</v>
      </c>
      <c r="K81" s="13">
        <f aca="true" t="shared" si="5" ref="K81:K93">C31+E31+G31+I31+K31+C56+E56+G56+I56+C81+E81+G81+I81</f>
        <v>22277</v>
      </c>
      <c r="L81" s="13">
        <f aca="true" t="shared" si="6" ref="L81:L93">D31+F31+H31+J31+L31+D56+F56+H56+J56+K56+D81+F81+H81+J81</f>
        <v>1488213</v>
      </c>
      <c r="M81" s="13">
        <f aca="true" t="shared" si="7" ref="M81:M93">N7+L81</f>
        <v>3022958</v>
      </c>
    </row>
    <row r="82" spans="2:13" ht="21.75" customHeight="1">
      <c r="B82" s="232" t="s">
        <v>33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 t="shared" si="5"/>
        <v>0</v>
      </c>
      <c r="L82" s="12">
        <f t="shared" si="6"/>
        <v>0</v>
      </c>
      <c r="M82" s="12">
        <f t="shared" si="7"/>
        <v>19250</v>
      </c>
    </row>
    <row r="83" spans="2:13" ht="21.75" customHeight="1">
      <c r="B83" s="161" t="s">
        <v>34</v>
      </c>
      <c r="C83" s="13">
        <v>23</v>
      </c>
      <c r="D83" s="13">
        <v>535</v>
      </c>
      <c r="E83" s="13">
        <v>10</v>
      </c>
      <c r="F83" s="13">
        <v>705</v>
      </c>
      <c r="G83" s="13">
        <v>0</v>
      </c>
      <c r="H83" s="13">
        <v>0</v>
      </c>
      <c r="I83" s="13">
        <v>0</v>
      </c>
      <c r="J83" s="13">
        <v>0</v>
      </c>
      <c r="K83" s="13">
        <f t="shared" si="5"/>
        <v>1771</v>
      </c>
      <c r="L83" s="13">
        <f t="shared" si="6"/>
        <v>979422</v>
      </c>
      <c r="M83" s="13">
        <f t="shared" si="7"/>
        <v>4182839</v>
      </c>
    </row>
    <row r="84" spans="2:13" ht="21.75" customHeight="1">
      <c r="B84" s="232" t="s">
        <v>355</v>
      </c>
      <c r="C84" s="12">
        <v>65</v>
      </c>
      <c r="D84" s="12">
        <v>2685</v>
      </c>
      <c r="E84" s="12">
        <v>8</v>
      </c>
      <c r="F84" s="12">
        <v>1010</v>
      </c>
      <c r="G84" s="12">
        <v>2</v>
      </c>
      <c r="H84" s="12">
        <v>150</v>
      </c>
      <c r="I84" s="12">
        <v>4</v>
      </c>
      <c r="J84" s="12">
        <v>2600</v>
      </c>
      <c r="K84" s="12">
        <f t="shared" si="5"/>
        <v>743</v>
      </c>
      <c r="L84" s="12">
        <f t="shared" si="6"/>
        <v>45506</v>
      </c>
      <c r="M84" s="12">
        <f t="shared" si="7"/>
        <v>173708</v>
      </c>
    </row>
    <row r="85" spans="2:13" ht="21.75" customHeight="1">
      <c r="B85" s="161" t="s">
        <v>35</v>
      </c>
      <c r="C85" s="13">
        <v>266</v>
      </c>
      <c r="D85" s="13">
        <v>11172</v>
      </c>
      <c r="E85" s="13">
        <v>39</v>
      </c>
      <c r="F85" s="13">
        <v>2075</v>
      </c>
      <c r="G85" s="13">
        <v>19</v>
      </c>
      <c r="H85" s="13">
        <v>2200</v>
      </c>
      <c r="I85" s="13">
        <v>0</v>
      </c>
      <c r="J85" s="13">
        <v>0</v>
      </c>
      <c r="K85" s="13">
        <f t="shared" si="5"/>
        <v>3016</v>
      </c>
      <c r="L85" s="13">
        <f t="shared" si="6"/>
        <v>336845</v>
      </c>
      <c r="M85" s="13">
        <f t="shared" si="7"/>
        <v>2567491</v>
      </c>
    </row>
    <row r="86" spans="2:13" ht="21.75" customHeight="1">
      <c r="B86" s="232" t="s">
        <v>36</v>
      </c>
      <c r="C86" s="12">
        <v>23</v>
      </c>
      <c r="D86" s="12">
        <v>460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 t="shared" si="5"/>
        <v>478</v>
      </c>
      <c r="L86" s="12">
        <f t="shared" si="6"/>
        <v>1259756</v>
      </c>
      <c r="M86" s="12">
        <f t="shared" si="7"/>
        <v>1859722</v>
      </c>
    </row>
    <row r="87" spans="2:13" ht="21.75" customHeight="1">
      <c r="B87" s="161" t="s">
        <v>37</v>
      </c>
      <c r="C87" s="13">
        <v>63</v>
      </c>
      <c r="D87" s="13">
        <v>2855</v>
      </c>
      <c r="E87" s="13">
        <v>9</v>
      </c>
      <c r="F87" s="13">
        <v>800</v>
      </c>
      <c r="G87" s="13">
        <v>2</v>
      </c>
      <c r="H87" s="13">
        <v>150</v>
      </c>
      <c r="I87" s="13">
        <v>0</v>
      </c>
      <c r="J87" s="13">
        <v>0</v>
      </c>
      <c r="K87" s="13">
        <f t="shared" si="5"/>
        <v>770</v>
      </c>
      <c r="L87" s="13">
        <f t="shared" si="6"/>
        <v>309671</v>
      </c>
      <c r="M87" s="13">
        <f t="shared" si="7"/>
        <v>7362222</v>
      </c>
    </row>
    <row r="88" spans="2:13" ht="21.75" customHeight="1">
      <c r="B88" s="232" t="s">
        <v>38</v>
      </c>
      <c r="C88" s="12">
        <v>189</v>
      </c>
      <c r="D88" s="12">
        <v>5175</v>
      </c>
      <c r="E88" s="12">
        <v>25</v>
      </c>
      <c r="F88" s="12">
        <v>5220</v>
      </c>
      <c r="G88" s="12">
        <v>1</v>
      </c>
      <c r="H88" s="12">
        <v>80</v>
      </c>
      <c r="I88" s="12">
        <v>0</v>
      </c>
      <c r="J88" s="12">
        <v>0</v>
      </c>
      <c r="K88" s="12">
        <f t="shared" si="5"/>
        <v>1748</v>
      </c>
      <c r="L88" s="12">
        <f t="shared" si="6"/>
        <v>203320</v>
      </c>
      <c r="M88" s="12">
        <f t="shared" si="7"/>
        <v>1963108</v>
      </c>
    </row>
    <row r="89" spans="2:13" ht="21.75" customHeight="1">
      <c r="B89" s="161" t="s">
        <v>356</v>
      </c>
      <c r="C89" s="13">
        <v>7</v>
      </c>
      <c r="D89" s="13">
        <v>350</v>
      </c>
      <c r="E89" s="13">
        <v>3</v>
      </c>
      <c r="F89" s="13">
        <v>525</v>
      </c>
      <c r="G89" s="13">
        <v>0</v>
      </c>
      <c r="H89" s="13">
        <v>0</v>
      </c>
      <c r="I89" s="13">
        <v>0</v>
      </c>
      <c r="J89" s="13">
        <v>0</v>
      </c>
      <c r="K89" s="13">
        <f t="shared" si="5"/>
        <v>108</v>
      </c>
      <c r="L89" s="13">
        <f t="shared" si="6"/>
        <v>3685</v>
      </c>
      <c r="M89" s="13">
        <f t="shared" si="7"/>
        <v>6085</v>
      </c>
    </row>
    <row r="90" spans="2:13" ht="21.75" customHeight="1">
      <c r="B90" s="232" t="s">
        <v>96</v>
      </c>
      <c r="C90" s="12">
        <v>3</v>
      </c>
      <c r="D90" s="12">
        <v>120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 t="shared" si="5"/>
        <v>121</v>
      </c>
      <c r="L90" s="12">
        <f t="shared" si="6"/>
        <v>1800</v>
      </c>
      <c r="M90" s="12">
        <f t="shared" si="7"/>
        <v>79120</v>
      </c>
    </row>
    <row r="91" spans="2:13" ht="21.75" customHeight="1">
      <c r="B91" s="161" t="s">
        <v>95</v>
      </c>
      <c r="C91" s="13">
        <v>73</v>
      </c>
      <c r="D91" s="13">
        <v>2685</v>
      </c>
      <c r="E91" s="13">
        <v>0</v>
      </c>
      <c r="F91" s="13">
        <v>0</v>
      </c>
      <c r="G91" s="13">
        <v>18</v>
      </c>
      <c r="H91" s="13">
        <v>685</v>
      </c>
      <c r="I91" s="13">
        <v>0</v>
      </c>
      <c r="J91" s="13">
        <v>0</v>
      </c>
      <c r="K91" s="13">
        <f t="shared" si="5"/>
        <v>255</v>
      </c>
      <c r="L91" s="13">
        <f t="shared" si="6"/>
        <v>42646</v>
      </c>
      <c r="M91" s="13">
        <f t="shared" si="7"/>
        <v>47403</v>
      </c>
    </row>
    <row r="92" spans="2:13" ht="21.75" customHeight="1">
      <c r="B92" s="232" t="s">
        <v>39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 t="shared" si="5"/>
        <v>0</v>
      </c>
      <c r="L92" s="12">
        <f t="shared" si="6"/>
        <v>0</v>
      </c>
      <c r="M92" s="12">
        <f t="shared" si="7"/>
        <v>120</v>
      </c>
    </row>
    <row r="93" spans="2:13" ht="21.75" customHeight="1" thickBot="1">
      <c r="B93" s="161" t="s">
        <v>40</v>
      </c>
      <c r="C93" s="13">
        <v>925</v>
      </c>
      <c r="D93" s="13">
        <v>39775</v>
      </c>
      <c r="E93" s="13">
        <v>125</v>
      </c>
      <c r="F93" s="13">
        <v>12225</v>
      </c>
      <c r="G93" s="13">
        <v>133</v>
      </c>
      <c r="H93" s="13">
        <v>9230</v>
      </c>
      <c r="I93" s="13">
        <v>0</v>
      </c>
      <c r="J93" s="13">
        <v>0</v>
      </c>
      <c r="K93" s="13">
        <f t="shared" si="5"/>
        <v>7286</v>
      </c>
      <c r="L93" s="13">
        <f t="shared" si="6"/>
        <v>2720802</v>
      </c>
      <c r="M93" s="13">
        <f t="shared" si="7"/>
        <v>5286085</v>
      </c>
    </row>
    <row r="94" spans="2:13" ht="21.75" customHeight="1" thickBot="1">
      <c r="B94" s="169" t="s">
        <v>3</v>
      </c>
      <c r="C94" s="18">
        <f aca="true" t="shared" si="8" ref="C94:M94">SUM(C81:C93)</f>
        <v>2681</v>
      </c>
      <c r="D94" s="18">
        <f t="shared" si="8"/>
        <v>107572</v>
      </c>
      <c r="E94" s="18">
        <f t="shared" si="8"/>
        <v>1026</v>
      </c>
      <c r="F94" s="18">
        <f t="shared" si="8"/>
        <v>63885</v>
      </c>
      <c r="G94" s="18">
        <f t="shared" si="8"/>
        <v>179</v>
      </c>
      <c r="H94" s="18">
        <f t="shared" si="8"/>
        <v>12875</v>
      </c>
      <c r="I94" s="18">
        <f t="shared" si="8"/>
        <v>772</v>
      </c>
      <c r="J94" s="18">
        <f t="shared" si="8"/>
        <v>386600</v>
      </c>
      <c r="K94" s="18">
        <f t="shared" si="8"/>
        <v>38573</v>
      </c>
      <c r="L94" s="18">
        <f t="shared" si="8"/>
        <v>7391666</v>
      </c>
      <c r="M94" s="18">
        <f t="shared" si="8"/>
        <v>26570111</v>
      </c>
    </row>
    <row r="95" ht="15.75" thickTop="1">
      <c r="K95" s="7"/>
    </row>
    <row r="96" spans="2:11" ht="15">
      <c r="B96" s="25"/>
      <c r="C96" s="25"/>
      <c r="D96" s="25"/>
      <c r="E96" s="25"/>
      <c r="F96" s="25"/>
      <c r="G96" s="25"/>
      <c r="K96" s="7"/>
    </row>
    <row r="97" ht="15">
      <c r="K97" s="7"/>
    </row>
    <row r="98" ht="42" customHeight="1">
      <c r="K98" s="7"/>
    </row>
    <row r="99" ht="29.25" customHeight="1"/>
    <row r="100" ht="24.75" customHeight="1"/>
    <row r="101" ht="24.75" customHeight="1">
      <c r="E101" s="4"/>
    </row>
    <row r="102" ht="22.5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7" spans="2:7" ht="15">
      <c r="B117" s="290"/>
      <c r="C117" s="290"/>
      <c r="D117" s="290"/>
      <c r="E117" s="290"/>
      <c r="F117" s="290"/>
      <c r="G117" s="290"/>
    </row>
  </sheetData>
  <sheetProtection/>
  <mergeCells count="41">
    <mergeCell ref="L4:N4"/>
    <mergeCell ref="E4:J4"/>
    <mergeCell ref="G5:H5"/>
    <mergeCell ref="B4:C4"/>
    <mergeCell ref="M5:N5"/>
    <mergeCell ref="I29:J29"/>
    <mergeCell ref="B117:G117"/>
    <mergeCell ref="G29:H29"/>
    <mergeCell ref="I53:K53"/>
    <mergeCell ref="B54:B55"/>
    <mergeCell ref="I79:J79"/>
    <mergeCell ref="E29:F29"/>
    <mergeCell ref="I54:J54"/>
    <mergeCell ref="C79:D79"/>
    <mergeCell ref="G79:H79"/>
    <mergeCell ref="E53:G53"/>
    <mergeCell ref="B3:N3"/>
    <mergeCell ref="B52:K52"/>
    <mergeCell ref="C29:D29"/>
    <mergeCell ref="K29:L29"/>
    <mergeCell ref="G54:H54"/>
    <mergeCell ref="C5:D5"/>
    <mergeCell ref="F28:H28"/>
    <mergeCell ref="E54:F54"/>
    <mergeCell ref="K5:L5"/>
    <mergeCell ref="B27:L27"/>
    <mergeCell ref="B77:M77"/>
    <mergeCell ref="C54:D54"/>
    <mergeCell ref="B79:B80"/>
    <mergeCell ref="K79:L79"/>
    <mergeCell ref="B78:C78"/>
    <mergeCell ref="E78:I78"/>
    <mergeCell ref="E79:F79"/>
    <mergeCell ref="J78:M78"/>
    <mergeCell ref="B53:C53"/>
    <mergeCell ref="B29:B30"/>
    <mergeCell ref="B5:B6"/>
    <mergeCell ref="E5:F5"/>
    <mergeCell ref="B28:C28"/>
    <mergeCell ref="I5:J5"/>
    <mergeCell ref="J28:L2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O22"/>
  <sheetViews>
    <sheetView rightToLeft="1" zoomScalePageLayoutView="0" workbookViewId="0" topLeftCell="A1">
      <selection activeCell="L9" sqref="L9"/>
    </sheetView>
  </sheetViews>
  <sheetFormatPr defaultColWidth="9.140625" defaultRowHeight="15"/>
  <cols>
    <col min="1" max="1" width="5.57421875" style="0" customWidth="1"/>
    <col min="2" max="2" width="9.7109375" style="7" customWidth="1"/>
    <col min="3" max="3" width="11.28125" style="7" customWidth="1"/>
    <col min="4" max="4" width="11.421875" style="7" customWidth="1"/>
    <col min="5" max="5" width="11.140625" style="7" customWidth="1"/>
    <col min="6" max="7" width="11.28125" style="7" customWidth="1"/>
    <col min="8" max="8" width="10.57421875" style="7" customWidth="1"/>
    <col min="9" max="9" width="10.7109375" style="7" customWidth="1"/>
    <col min="10" max="10" width="10.421875" style="7" customWidth="1"/>
    <col min="11" max="11" width="13.140625" style="7" customWidth="1"/>
  </cols>
  <sheetData>
    <row r="3" spans="2:11" ht="20.25" customHeight="1">
      <c r="B3" s="369" t="s">
        <v>427</v>
      </c>
      <c r="C3" s="369"/>
      <c r="D3" s="369"/>
      <c r="E3" s="369"/>
      <c r="F3" s="369"/>
      <c r="G3" s="369"/>
      <c r="H3" s="369"/>
      <c r="I3" s="369"/>
      <c r="J3" s="369"/>
      <c r="K3" s="369"/>
    </row>
    <row r="4" spans="2:11" ht="17.25" customHeight="1">
      <c r="B4" s="373" t="s">
        <v>516</v>
      </c>
      <c r="C4" s="373"/>
      <c r="D4" s="133"/>
      <c r="E4" s="370" t="s">
        <v>177</v>
      </c>
      <c r="F4" s="370"/>
      <c r="G4" s="370"/>
      <c r="H4" s="134"/>
      <c r="I4" s="371" t="s">
        <v>48</v>
      </c>
      <c r="J4" s="371"/>
      <c r="K4" s="371"/>
    </row>
    <row r="5" spans="2:11" ht="15.75">
      <c r="B5" s="368" t="s">
        <v>9</v>
      </c>
      <c r="C5" s="368" t="s">
        <v>178</v>
      </c>
      <c r="D5" s="368"/>
      <c r="E5" s="368" t="s">
        <v>179</v>
      </c>
      <c r="F5" s="368"/>
      <c r="G5" s="368" t="s">
        <v>180</v>
      </c>
      <c r="H5" s="368"/>
      <c r="I5" s="135" t="s">
        <v>182</v>
      </c>
      <c r="J5" s="368" t="s">
        <v>181</v>
      </c>
      <c r="K5" s="368"/>
    </row>
    <row r="6" spans="2:11" ht="16.5" thickBot="1">
      <c r="B6" s="374"/>
      <c r="C6" s="181" t="s">
        <v>61</v>
      </c>
      <c r="D6" s="181" t="s">
        <v>32</v>
      </c>
      <c r="E6" s="181" t="s">
        <v>61</v>
      </c>
      <c r="F6" s="181" t="s">
        <v>32</v>
      </c>
      <c r="G6" s="181" t="s">
        <v>61</v>
      </c>
      <c r="H6" s="181" t="s">
        <v>32</v>
      </c>
      <c r="I6" s="181" t="s">
        <v>32</v>
      </c>
      <c r="J6" s="231" t="s">
        <v>61</v>
      </c>
      <c r="K6" s="181" t="s">
        <v>32</v>
      </c>
    </row>
    <row r="7" spans="2:11" ht="21.75" customHeight="1" thickTop="1">
      <c r="B7" s="161" t="s">
        <v>354</v>
      </c>
      <c r="C7" s="13">
        <v>28650</v>
      </c>
      <c r="D7" s="13">
        <v>109070</v>
      </c>
      <c r="E7" s="13">
        <v>18960</v>
      </c>
      <c r="F7" s="13">
        <v>123740</v>
      </c>
      <c r="G7" s="13">
        <v>0</v>
      </c>
      <c r="H7" s="13">
        <v>0</v>
      </c>
      <c r="I7" s="13">
        <v>20000</v>
      </c>
      <c r="J7" s="13">
        <f>C7+E7+G7</f>
        <v>47610</v>
      </c>
      <c r="K7" s="13">
        <f>D7+F7+H7+I7</f>
        <v>252810</v>
      </c>
    </row>
    <row r="8" spans="2:11" ht="21.75" customHeight="1">
      <c r="B8" s="232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f aca="true" t="shared" si="0" ref="J8:J19">C8+E8+G8</f>
        <v>0</v>
      </c>
      <c r="K8" s="12">
        <f aca="true" t="shared" si="1" ref="K8:K19">D8+F8+H8+I8</f>
        <v>0</v>
      </c>
    </row>
    <row r="9" spans="2:11" ht="21.75" customHeight="1">
      <c r="B9" s="161" t="s">
        <v>34</v>
      </c>
      <c r="C9" s="13">
        <v>2500</v>
      </c>
      <c r="D9" s="13">
        <v>5500</v>
      </c>
      <c r="E9" s="13">
        <v>1350</v>
      </c>
      <c r="F9" s="13">
        <v>3320</v>
      </c>
      <c r="G9" s="13">
        <v>70</v>
      </c>
      <c r="H9" s="13">
        <v>210</v>
      </c>
      <c r="I9" s="13">
        <v>119300</v>
      </c>
      <c r="J9" s="13">
        <f t="shared" si="0"/>
        <v>3920</v>
      </c>
      <c r="K9" s="13">
        <f t="shared" si="1"/>
        <v>128330</v>
      </c>
    </row>
    <row r="10" spans="2:11" ht="21.75" customHeight="1">
      <c r="B10" s="232" t="s">
        <v>355</v>
      </c>
      <c r="C10" s="12">
        <v>34680</v>
      </c>
      <c r="D10" s="12">
        <v>70285</v>
      </c>
      <c r="E10" s="12">
        <v>3221</v>
      </c>
      <c r="F10" s="12">
        <v>9509</v>
      </c>
      <c r="G10" s="12">
        <v>14575</v>
      </c>
      <c r="H10" s="12">
        <v>64975</v>
      </c>
      <c r="I10" s="12">
        <v>55930</v>
      </c>
      <c r="J10" s="12">
        <f t="shared" si="0"/>
        <v>52476</v>
      </c>
      <c r="K10" s="12">
        <f t="shared" si="1"/>
        <v>200699</v>
      </c>
    </row>
    <row r="11" spans="2:13" ht="21.75" customHeight="1">
      <c r="B11" s="161" t="s">
        <v>35</v>
      </c>
      <c r="C11" s="13">
        <v>35875</v>
      </c>
      <c r="D11" s="13">
        <v>86487</v>
      </c>
      <c r="E11" s="13">
        <v>20658</v>
      </c>
      <c r="F11" s="13">
        <v>72704</v>
      </c>
      <c r="G11" s="13">
        <v>13329</v>
      </c>
      <c r="H11" s="13">
        <v>49821</v>
      </c>
      <c r="I11" s="13">
        <v>28435</v>
      </c>
      <c r="J11" s="13">
        <f t="shared" si="0"/>
        <v>69862</v>
      </c>
      <c r="K11" s="13">
        <f t="shared" si="1"/>
        <v>237447</v>
      </c>
      <c r="M11" s="17"/>
    </row>
    <row r="12" spans="2:15" ht="21.75" customHeight="1">
      <c r="B12" s="232" t="s">
        <v>36</v>
      </c>
      <c r="C12" s="12">
        <v>150</v>
      </c>
      <c r="D12" s="12">
        <v>300</v>
      </c>
      <c r="E12" s="12">
        <v>91</v>
      </c>
      <c r="F12" s="12">
        <v>351</v>
      </c>
      <c r="G12" s="12">
        <v>265</v>
      </c>
      <c r="H12" s="12">
        <v>1060</v>
      </c>
      <c r="I12" s="12">
        <v>0</v>
      </c>
      <c r="J12" s="12">
        <f t="shared" si="0"/>
        <v>506</v>
      </c>
      <c r="K12" s="12">
        <f t="shared" si="1"/>
        <v>1711</v>
      </c>
      <c r="O12" s="20"/>
    </row>
    <row r="13" spans="2:14" ht="21.75" customHeight="1">
      <c r="B13" s="161" t="s">
        <v>37</v>
      </c>
      <c r="C13" s="13">
        <v>2124</v>
      </c>
      <c r="D13" s="13">
        <v>6652</v>
      </c>
      <c r="E13" s="13">
        <v>5556</v>
      </c>
      <c r="F13" s="13">
        <v>25968</v>
      </c>
      <c r="G13" s="13">
        <v>115</v>
      </c>
      <c r="H13" s="13">
        <v>460</v>
      </c>
      <c r="I13" s="13">
        <v>0</v>
      </c>
      <c r="J13" s="13">
        <f t="shared" si="0"/>
        <v>7795</v>
      </c>
      <c r="K13" s="13">
        <f t="shared" si="1"/>
        <v>33080</v>
      </c>
      <c r="N13" s="20"/>
    </row>
    <row r="14" spans="2:11" ht="21.75" customHeight="1">
      <c r="B14" s="232" t="s">
        <v>38</v>
      </c>
      <c r="C14" s="12">
        <v>10560</v>
      </c>
      <c r="D14" s="12">
        <v>21120</v>
      </c>
      <c r="E14" s="12">
        <v>5170</v>
      </c>
      <c r="F14" s="12">
        <v>22650</v>
      </c>
      <c r="G14" s="12">
        <v>7510</v>
      </c>
      <c r="H14" s="12">
        <v>20630</v>
      </c>
      <c r="I14" s="12">
        <v>2000</v>
      </c>
      <c r="J14" s="12">
        <f t="shared" si="0"/>
        <v>23240</v>
      </c>
      <c r="K14" s="12">
        <f t="shared" si="1"/>
        <v>66400</v>
      </c>
    </row>
    <row r="15" spans="2:11" ht="21.75" customHeight="1">
      <c r="B15" s="161" t="s">
        <v>356</v>
      </c>
      <c r="C15" s="13">
        <v>0</v>
      </c>
      <c r="D15" s="13">
        <v>0</v>
      </c>
      <c r="E15" s="13">
        <v>0</v>
      </c>
      <c r="F15" s="13">
        <v>0</v>
      </c>
      <c r="G15" s="13">
        <v>280</v>
      </c>
      <c r="H15" s="13">
        <v>2040</v>
      </c>
      <c r="I15" s="13">
        <v>0</v>
      </c>
      <c r="J15" s="13">
        <f t="shared" si="0"/>
        <v>280</v>
      </c>
      <c r="K15" s="13">
        <f t="shared" si="1"/>
        <v>2040</v>
      </c>
    </row>
    <row r="16" spans="2:11" ht="21.75" customHeight="1">
      <c r="B16" s="232" t="s">
        <v>96</v>
      </c>
      <c r="C16" s="12">
        <v>0</v>
      </c>
      <c r="D16" s="12">
        <v>0</v>
      </c>
      <c r="E16" s="12">
        <v>0</v>
      </c>
      <c r="F16" s="12">
        <v>0</v>
      </c>
      <c r="G16" s="12">
        <v>600</v>
      </c>
      <c r="H16" s="12">
        <v>2400</v>
      </c>
      <c r="I16" s="12">
        <v>0</v>
      </c>
      <c r="J16" s="12">
        <f t="shared" si="0"/>
        <v>600</v>
      </c>
      <c r="K16" s="12">
        <f t="shared" si="1"/>
        <v>2400</v>
      </c>
    </row>
    <row r="17" spans="2:11" ht="21.75" customHeight="1">
      <c r="B17" s="161" t="s">
        <v>95</v>
      </c>
      <c r="C17" s="13">
        <v>800</v>
      </c>
      <c r="D17" s="13">
        <v>4000</v>
      </c>
      <c r="E17" s="13">
        <v>375</v>
      </c>
      <c r="F17" s="13">
        <v>750</v>
      </c>
      <c r="G17" s="13">
        <v>1184</v>
      </c>
      <c r="H17" s="13">
        <v>8725</v>
      </c>
      <c r="I17" s="13">
        <v>140</v>
      </c>
      <c r="J17" s="13">
        <f t="shared" si="0"/>
        <v>2359</v>
      </c>
      <c r="K17" s="13">
        <f t="shared" si="1"/>
        <v>13615</v>
      </c>
    </row>
    <row r="18" spans="2:11" ht="21.75" customHeight="1">
      <c r="B18" s="232" t="s">
        <v>39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1700</v>
      </c>
      <c r="J18" s="12">
        <f t="shared" si="0"/>
        <v>0</v>
      </c>
      <c r="K18" s="12">
        <f t="shared" si="1"/>
        <v>1700</v>
      </c>
    </row>
    <row r="19" spans="2:11" ht="21.75" customHeight="1" thickBot="1">
      <c r="B19" s="161" t="s">
        <v>40</v>
      </c>
      <c r="C19" s="13">
        <v>28525</v>
      </c>
      <c r="D19" s="13">
        <v>67297</v>
      </c>
      <c r="E19" s="13">
        <v>20599</v>
      </c>
      <c r="F19" s="13">
        <v>45288</v>
      </c>
      <c r="G19" s="13">
        <v>11280</v>
      </c>
      <c r="H19" s="13">
        <v>22560</v>
      </c>
      <c r="I19" s="13">
        <v>142435</v>
      </c>
      <c r="J19" s="13">
        <f t="shared" si="0"/>
        <v>60404</v>
      </c>
      <c r="K19" s="13">
        <f t="shared" si="1"/>
        <v>277580</v>
      </c>
    </row>
    <row r="20" spans="2:11" ht="21.75" customHeight="1" thickBot="1">
      <c r="B20" s="237" t="s">
        <v>3</v>
      </c>
      <c r="C20" s="18">
        <f aca="true" t="shared" si="2" ref="C20:K20">SUM(C7:C19)</f>
        <v>143864</v>
      </c>
      <c r="D20" s="18">
        <f t="shared" si="2"/>
        <v>370711</v>
      </c>
      <c r="E20" s="18">
        <f t="shared" si="2"/>
        <v>75980</v>
      </c>
      <c r="F20" s="18">
        <f t="shared" si="2"/>
        <v>304280</v>
      </c>
      <c r="G20" s="18">
        <f t="shared" si="2"/>
        <v>49208</v>
      </c>
      <c r="H20" s="18">
        <f t="shared" si="2"/>
        <v>172881</v>
      </c>
      <c r="I20" s="18">
        <f t="shared" si="2"/>
        <v>369940</v>
      </c>
      <c r="J20" s="18">
        <f t="shared" si="2"/>
        <v>269052</v>
      </c>
      <c r="K20" s="18">
        <f t="shared" si="2"/>
        <v>1217812</v>
      </c>
    </row>
    <row r="21" spans="2:11" ht="16.5" thickTop="1">
      <c r="B21" s="5"/>
      <c r="C21" s="23"/>
      <c r="D21" s="23"/>
      <c r="E21" s="23"/>
      <c r="F21" s="23"/>
      <c r="G21" s="23"/>
      <c r="H21" s="23"/>
      <c r="I21" s="23"/>
      <c r="J21" s="23"/>
      <c r="K21" s="23"/>
    </row>
    <row r="22" spans="2:7" ht="15">
      <c r="B22" s="372"/>
      <c r="C22" s="372"/>
      <c r="D22" s="372"/>
      <c r="E22" s="372"/>
      <c r="F22" s="372"/>
      <c r="G22" s="372"/>
    </row>
  </sheetData>
  <sheetProtection/>
  <mergeCells count="10">
    <mergeCell ref="J5:K5"/>
    <mergeCell ref="B3:K3"/>
    <mergeCell ref="E4:G4"/>
    <mergeCell ref="I4:K4"/>
    <mergeCell ref="B22:G22"/>
    <mergeCell ref="B4:C4"/>
    <mergeCell ref="B5:B6"/>
    <mergeCell ref="C5:D5"/>
    <mergeCell ref="E5:F5"/>
    <mergeCell ref="G5:H5"/>
  </mergeCells>
  <printOptions/>
  <pageMargins left="1" right="1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217"/>
  <sheetViews>
    <sheetView rightToLeft="1" zoomScalePageLayoutView="0" workbookViewId="0" topLeftCell="A196">
      <selection activeCell="O190" sqref="O190"/>
    </sheetView>
  </sheetViews>
  <sheetFormatPr defaultColWidth="9.140625" defaultRowHeight="15"/>
  <cols>
    <col min="1" max="1" width="10.7109375" style="4" customWidth="1"/>
    <col min="2" max="3" width="11.8515625" style="0" customWidth="1"/>
    <col min="4" max="4" width="11.7109375" style="0" customWidth="1"/>
    <col min="5" max="5" width="12.00390625" style="0" customWidth="1"/>
    <col min="6" max="6" width="9.421875" style="0" customWidth="1"/>
    <col min="7" max="7" width="11.28125" style="0" customWidth="1"/>
    <col min="8" max="8" width="11.140625" style="0" customWidth="1"/>
    <col min="9" max="9" width="11.28125" style="0" customWidth="1"/>
    <col min="10" max="10" width="11.140625" style="0" customWidth="1"/>
    <col min="11" max="11" width="10.8515625" style="0" bestFit="1" customWidth="1"/>
    <col min="13" max="13" width="15.00390625" style="0" customWidth="1"/>
    <col min="14" max="14" width="7.7109375" style="0" customWidth="1"/>
    <col min="15" max="15" width="9.8515625" style="0" customWidth="1"/>
    <col min="16" max="16" width="11.7109375" style="0" customWidth="1"/>
    <col min="18" max="18" width="22.7109375" style="0" customWidth="1"/>
    <col min="20" max="20" width="18.7109375" style="0" bestFit="1" customWidth="1"/>
  </cols>
  <sheetData>
    <row r="2" spans="1:9" ht="20.25" customHeight="1">
      <c r="A2" s="339" t="s">
        <v>427</v>
      </c>
      <c r="B2" s="339"/>
      <c r="C2" s="339"/>
      <c r="D2" s="339"/>
      <c r="E2" s="339"/>
      <c r="F2" s="339"/>
      <c r="G2" s="339"/>
      <c r="H2" s="339"/>
      <c r="I2" s="339"/>
    </row>
    <row r="3" spans="1:9" ht="21.75" customHeight="1">
      <c r="A3" s="333" t="s">
        <v>413</v>
      </c>
      <c r="B3" s="333"/>
      <c r="C3" s="126"/>
      <c r="D3" s="332" t="s">
        <v>62</v>
      </c>
      <c r="E3" s="332"/>
      <c r="F3" s="332"/>
      <c r="G3" s="334" t="s">
        <v>63</v>
      </c>
      <c r="H3" s="334"/>
      <c r="I3" s="334"/>
    </row>
    <row r="4" spans="1:9" ht="20.25" customHeight="1">
      <c r="A4" s="350" t="s">
        <v>251</v>
      </c>
      <c r="B4" s="376" t="s">
        <v>192</v>
      </c>
      <c r="C4" s="376"/>
      <c r="D4" s="376" t="s">
        <v>193</v>
      </c>
      <c r="E4" s="376"/>
      <c r="F4" s="376" t="s">
        <v>194</v>
      </c>
      <c r="G4" s="376"/>
      <c r="H4" s="376" t="s">
        <v>254</v>
      </c>
      <c r="I4" s="376"/>
    </row>
    <row r="5" spans="1:9" ht="18" customHeight="1" thickBot="1">
      <c r="A5" s="351"/>
      <c r="B5" s="173" t="s">
        <v>64</v>
      </c>
      <c r="C5" s="173" t="s">
        <v>32</v>
      </c>
      <c r="D5" s="173" t="s">
        <v>45</v>
      </c>
      <c r="E5" s="173" t="s">
        <v>32</v>
      </c>
      <c r="F5" s="173" t="s">
        <v>22</v>
      </c>
      <c r="G5" s="173" t="s">
        <v>32</v>
      </c>
      <c r="H5" s="173" t="s">
        <v>45</v>
      </c>
      <c r="I5" s="173" t="s">
        <v>32</v>
      </c>
    </row>
    <row r="6" spans="1:9" ht="21.75" customHeight="1" thickTop="1">
      <c r="A6" s="161" t="s">
        <v>354</v>
      </c>
      <c r="B6" s="13">
        <v>2714</v>
      </c>
      <c r="C6" s="13">
        <v>71515</v>
      </c>
      <c r="D6" s="13">
        <v>266404</v>
      </c>
      <c r="E6" s="13">
        <v>1322366</v>
      </c>
      <c r="F6" s="13">
        <v>3573</v>
      </c>
      <c r="G6" s="13">
        <v>36265</v>
      </c>
      <c r="H6" s="13">
        <v>835035</v>
      </c>
      <c r="I6" s="13">
        <v>12724230</v>
      </c>
    </row>
    <row r="7" spans="1:9" ht="21.75" customHeight="1">
      <c r="A7" s="232" t="s">
        <v>33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4530</v>
      </c>
      <c r="I7" s="12">
        <v>17800</v>
      </c>
    </row>
    <row r="8" spans="1:18" ht="21.75" customHeight="1">
      <c r="A8" s="161" t="s">
        <v>34</v>
      </c>
      <c r="B8" s="13">
        <v>150</v>
      </c>
      <c r="C8" s="13">
        <v>3540</v>
      </c>
      <c r="D8" s="13">
        <v>240434</v>
      </c>
      <c r="E8" s="13">
        <v>1832872</v>
      </c>
      <c r="F8" s="13">
        <v>1200</v>
      </c>
      <c r="G8" s="13">
        <v>17395</v>
      </c>
      <c r="H8" s="13">
        <v>134296</v>
      </c>
      <c r="I8" s="13">
        <v>1631286</v>
      </c>
      <c r="P8" s="276" t="s">
        <v>481</v>
      </c>
      <c r="Q8" s="276"/>
      <c r="R8" s="276"/>
    </row>
    <row r="9" spans="1:18" ht="21.75" customHeight="1">
      <c r="A9" s="232" t="s">
        <v>355</v>
      </c>
      <c r="B9" s="12">
        <v>180</v>
      </c>
      <c r="C9" s="12">
        <v>7020</v>
      </c>
      <c r="D9" s="12">
        <v>234080</v>
      </c>
      <c r="E9" s="12">
        <v>915960</v>
      </c>
      <c r="F9" s="12">
        <v>411</v>
      </c>
      <c r="G9" s="12">
        <v>4238</v>
      </c>
      <c r="H9" s="12">
        <v>176670</v>
      </c>
      <c r="I9" s="12">
        <v>906360</v>
      </c>
      <c r="P9" s="276"/>
      <c r="Q9" s="276"/>
      <c r="R9" s="276">
        <v>152718184</v>
      </c>
    </row>
    <row r="10" spans="1:9" ht="21.75" customHeight="1">
      <c r="A10" s="161" t="s">
        <v>35</v>
      </c>
      <c r="B10" s="13">
        <v>554</v>
      </c>
      <c r="C10" s="13">
        <v>18640</v>
      </c>
      <c r="D10" s="13">
        <v>73627</v>
      </c>
      <c r="E10" s="13">
        <v>386527</v>
      </c>
      <c r="F10" s="13">
        <v>3678</v>
      </c>
      <c r="G10" s="13">
        <v>74610</v>
      </c>
      <c r="H10" s="13">
        <v>160613</v>
      </c>
      <c r="I10" s="13">
        <v>1764831</v>
      </c>
    </row>
    <row r="11" spans="1:9" ht="21.75" customHeight="1">
      <c r="A11" s="232" t="s">
        <v>36</v>
      </c>
      <c r="B11" s="12">
        <v>0</v>
      </c>
      <c r="C11" s="12">
        <v>0</v>
      </c>
      <c r="D11" s="12">
        <v>28614</v>
      </c>
      <c r="E11" s="12">
        <v>94660</v>
      </c>
      <c r="F11" s="12">
        <v>76</v>
      </c>
      <c r="G11" s="12">
        <v>760</v>
      </c>
      <c r="H11" s="12">
        <v>33755</v>
      </c>
      <c r="I11" s="12">
        <v>457316</v>
      </c>
    </row>
    <row r="12" spans="1:9" ht="21.75" customHeight="1">
      <c r="A12" s="161" t="s">
        <v>37</v>
      </c>
      <c r="B12" s="13">
        <v>0</v>
      </c>
      <c r="C12" s="13">
        <v>0</v>
      </c>
      <c r="D12" s="13">
        <v>708117</v>
      </c>
      <c r="E12" s="13">
        <v>3052335</v>
      </c>
      <c r="F12" s="13">
        <v>308</v>
      </c>
      <c r="G12" s="13">
        <v>3360</v>
      </c>
      <c r="H12" s="13">
        <v>222935</v>
      </c>
      <c r="I12" s="13">
        <v>3141350</v>
      </c>
    </row>
    <row r="13" spans="1:9" ht="21.75" customHeight="1">
      <c r="A13" s="232" t="s">
        <v>38</v>
      </c>
      <c r="B13" s="12">
        <v>542</v>
      </c>
      <c r="C13" s="12">
        <v>24250</v>
      </c>
      <c r="D13" s="12">
        <v>78682</v>
      </c>
      <c r="E13" s="12">
        <v>235680</v>
      </c>
      <c r="F13" s="12">
        <v>1733</v>
      </c>
      <c r="G13" s="12">
        <v>36245</v>
      </c>
      <c r="H13" s="12">
        <v>32757</v>
      </c>
      <c r="I13" s="12">
        <v>600173</v>
      </c>
    </row>
    <row r="14" spans="1:9" ht="21.75" customHeight="1">
      <c r="A14" s="161" t="s">
        <v>356</v>
      </c>
      <c r="B14" s="13">
        <v>26</v>
      </c>
      <c r="C14" s="13">
        <v>1840</v>
      </c>
      <c r="D14" s="13">
        <v>650</v>
      </c>
      <c r="E14" s="13">
        <v>1900</v>
      </c>
      <c r="F14" s="13">
        <v>150</v>
      </c>
      <c r="G14" s="13">
        <v>1200</v>
      </c>
      <c r="H14" s="13">
        <v>628523</v>
      </c>
      <c r="I14" s="13">
        <v>9427842</v>
      </c>
    </row>
    <row r="15" spans="1:9" ht="21.75" customHeight="1">
      <c r="A15" s="232" t="s">
        <v>96</v>
      </c>
      <c r="B15" s="12">
        <v>0</v>
      </c>
      <c r="C15" s="12">
        <v>0</v>
      </c>
      <c r="D15" s="12">
        <v>4000</v>
      </c>
      <c r="E15" s="12">
        <v>24000</v>
      </c>
      <c r="F15" s="12">
        <v>70</v>
      </c>
      <c r="G15" s="12">
        <v>1050</v>
      </c>
      <c r="H15" s="12">
        <v>621567</v>
      </c>
      <c r="I15" s="12">
        <v>9323500</v>
      </c>
    </row>
    <row r="16" spans="1:9" ht="21.75" customHeight="1">
      <c r="A16" s="161" t="s">
        <v>95</v>
      </c>
      <c r="B16" s="13">
        <v>53</v>
      </c>
      <c r="C16" s="13">
        <v>1590</v>
      </c>
      <c r="D16" s="13">
        <v>2082040</v>
      </c>
      <c r="E16" s="13">
        <v>4216760</v>
      </c>
      <c r="F16" s="13">
        <v>163</v>
      </c>
      <c r="G16" s="13">
        <v>911</v>
      </c>
      <c r="H16" s="13">
        <v>397639</v>
      </c>
      <c r="I16" s="13">
        <v>4340870</v>
      </c>
    </row>
    <row r="17" spans="1:9" ht="21.75" customHeight="1">
      <c r="A17" s="232" t="s">
        <v>39</v>
      </c>
      <c r="B17" s="12">
        <v>0</v>
      </c>
      <c r="C17" s="12">
        <v>0</v>
      </c>
      <c r="D17" s="12">
        <v>9450</v>
      </c>
      <c r="E17" s="12">
        <v>18900</v>
      </c>
      <c r="F17" s="12">
        <v>0</v>
      </c>
      <c r="G17" s="12">
        <v>0</v>
      </c>
      <c r="H17" s="12">
        <v>135140</v>
      </c>
      <c r="I17" s="12">
        <v>511170</v>
      </c>
    </row>
    <row r="18" spans="1:9" ht="21.75" customHeight="1" thickBot="1">
      <c r="A18" s="161" t="s">
        <v>40</v>
      </c>
      <c r="B18" s="13">
        <v>1485</v>
      </c>
      <c r="C18" s="13">
        <v>56540</v>
      </c>
      <c r="D18" s="13">
        <v>157648</v>
      </c>
      <c r="E18" s="13">
        <v>622527</v>
      </c>
      <c r="F18" s="13">
        <v>1399</v>
      </c>
      <c r="G18" s="13">
        <v>16045</v>
      </c>
      <c r="H18" s="13">
        <v>492253</v>
      </c>
      <c r="I18" s="13">
        <v>3898624</v>
      </c>
    </row>
    <row r="19" spans="1:9" ht="21.75" customHeight="1" thickBot="1">
      <c r="A19" s="169" t="s">
        <v>3</v>
      </c>
      <c r="B19" s="18">
        <f aca="true" t="shared" si="0" ref="B19:I19">SUM(B6:B18)</f>
        <v>5704</v>
      </c>
      <c r="C19" s="18">
        <f t="shared" si="0"/>
        <v>184935</v>
      </c>
      <c r="D19" s="18">
        <f t="shared" si="0"/>
        <v>3883746</v>
      </c>
      <c r="E19" s="18">
        <f t="shared" si="0"/>
        <v>12724487</v>
      </c>
      <c r="F19" s="18">
        <f t="shared" si="0"/>
        <v>12761</v>
      </c>
      <c r="G19" s="18">
        <f t="shared" si="0"/>
        <v>192079</v>
      </c>
      <c r="H19" s="18">
        <f t="shared" si="0"/>
        <v>3875713</v>
      </c>
      <c r="I19" s="18">
        <f t="shared" si="0"/>
        <v>48745352</v>
      </c>
    </row>
    <row r="20" ht="15.75" thickTop="1">
      <c r="A20"/>
    </row>
    <row r="21" spans="1:6" ht="15">
      <c r="A21" s="372"/>
      <c r="B21" s="372"/>
      <c r="C21" s="372"/>
      <c r="D21" s="372"/>
      <c r="E21" s="372"/>
      <c r="F21" s="372"/>
    </row>
    <row r="22" ht="15">
      <c r="A22"/>
    </row>
    <row r="23" ht="15">
      <c r="A23"/>
    </row>
    <row r="24" ht="15">
      <c r="A24"/>
    </row>
    <row r="25" ht="15">
      <c r="A25"/>
    </row>
    <row r="26" spans="1:9" ht="27" customHeight="1">
      <c r="A26" s="339" t="s">
        <v>427</v>
      </c>
      <c r="B26" s="339"/>
      <c r="C26" s="339"/>
      <c r="D26" s="339"/>
      <c r="E26" s="339"/>
      <c r="F26" s="339"/>
      <c r="G26" s="339"/>
      <c r="H26" s="339"/>
      <c r="I26" s="339"/>
    </row>
    <row r="27" spans="1:9" ht="18.75" customHeight="1">
      <c r="A27" s="333" t="s">
        <v>415</v>
      </c>
      <c r="B27" s="333"/>
      <c r="C27" s="126"/>
      <c r="D27" s="332" t="s">
        <v>62</v>
      </c>
      <c r="E27" s="332"/>
      <c r="F27" s="332"/>
      <c r="G27" s="334" t="s">
        <v>63</v>
      </c>
      <c r="H27" s="334"/>
      <c r="I27" s="334"/>
    </row>
    <row r="28" spans="1:9" ht="21.75" customHeight="1">
      <c r="A28" s="350" t="s">
        <v>9</v>
      </c>
      <c r="B28" s="376" t="s">
        <v>189</v>
      </c>
      <c r="C28" s="376"/>
      <c r="D28" s="376" t="s">
        <v>186</v>
      </c>
      <c r="E28" s="376"/>
      <c r="F28" s="376" t="s">
        <v>190</v>
      </c>
      <c r="G28" s="376"/>
      <c r="H28" s="376" t="s">
        <v>253</v>
      </c>
      <c r="I28" s="376"/>
    </row>
    <row r="29" spans="1:13" ht="16.5" thickBot="1">
      <c r="A29" s="351"/>
      <c r="B29" s="173" t="s">
        <v>64</v>
      </c>
      <c r="C29" s="173" t="s">
        <v>32</v>
      </c>
      <c r="D29" s="173" t="s">
        <v>61</v>
      </c>
      <c r="E29" s="173" t="s">
        <v>32</v>
      </c>
      <c r="F29" s="173" t="s">
        <v>25</v>
      </c>
      <c r="G29" s="173" t="s">
        <v>32</v>
      </c>
      <c r="H29" s="173" t="s">
        <v>22</v>
      </c>
      <c r="I29" s="173" t="s">
        <v>32</v>
      </c>
      <c r="L29" s="375"/>
      <c r="M29" s="375"/>
    </row>
    <row r="30" spans="1:17" ht="21.75" customHeight="1" thickTop="1">
      <c r="A30" s="120" t="s">
        <v>354</v>
      </c>
      <c r="B30" s="13">
        <v>260</v>
      </c>
      <c r="C30" s="13">
        <v>13000</v>
      </c>
      <c r="D30" s="13">
        <v>8397</v>
      </c>
      <c r="E30" s="13">
        <v>17323</v>
      </c>
      <c r="F30" s="13">
        <v>35397</v>
      </c>
      <c r="G30" s="13">
        <v>445740</v>
      </c>
      <c r="H30" s="13">
        <v>1215</v>
      </c>
      <c r="I30" s="13">
        <v>4520</v>
      </c>
      <c r="P30" s="375"/>
      <c r="Q30" s="375"/>
    </row>
    <row r="31" spans="1:9" ht="21.75" customHeight="1">
      <c r="A31" s="145" t="s">
        <v>33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21.75" customHeight="1">
      <c r="A32" s="120" t="s">
        <v>34</v>
      </c>
      <c r="B32" s="13">
        <v>0</v>
      </c>
      <c r="C32" s="13">
        <v>0</v>
      </c>
      <c r="D32" s="13">
        <v>81</v>
      </c>
      <c r="E32" s="13">
        <v>1215</v>
      </c>
      <c r="F32" s="13">
        <v>90</v>
      </c>
      <c r="G32" s="13">
        <v>2250</v>
      </c>
      <c r="H32" s="13">
        <v>364</v>
      </c>
      <c r="I32" s="13">
        <v>848</v>
      </c>
    </row>
    <row r="33" spans="1:9" ht="21.75" customHeight="1">
      <c r="A33" s="145" t="s">
        <v>355</v>
      </c>
      <c r="B33" s="12">
        <v>0</v>
      </c>
      <c r="C33" s="12">
        <v>0</v>
      </c>
      <c r="D33" s="12">
        <v>249</v>
      </c>
      <c r="E33" s="12">
        <v>1944</v>
      </c>
      <c r="F33" s="12">
        <v>0</v>
      </c>
      <c r="G33" s="12">
        <v>0</v>
      </c>
      <c r="H33" s="12">
        <v>194</v>
      </c>
      <c r="I33" s="12">
        <v>388</v>
      </c>
    </row>
    <row r="34" spans="1:9" ht="21.75" customHeight="1">
      <c r="A34" s="120" t="s">
        <v>35</v>
      </c>
      <c r="B34" s="13">
        <v>120</v>
      </c>
      <c r="C34" s="13">
        <v>2600</v>
      </c>
      <c r="D34" s="13">
        <v>1421</v>
      </c>
      <c r="E34" s="13">
        <v>25420</v>
      </c>
      <c r="F34" s="13">
        <v>600</v>
      </c>
      <c r="G34" s="13">
        <v>5200</v>
      </c>
      <c r="H34" s="13">
        <v>250</v>
      </c>
      <c r="I34" s="13">
        <v>500</v>
      </c>
    </row>
    <row r="35" spans="1:9" ht="21.75" customHeight="1">
      <c r="A35" s="145" t="s">
        <v>36</v>
      </c>
      <c r="B35" s="12">
        <v>0</v>
      </c>
      <c r="C35" s="12">
        <v>0</v>
      </c>
      <c r="D35" s="12">
        <v>465</v>
      </c>
      <c r="E35" s="12">
        <v>6975</v>
      </c>
      <c r="F35" s="12">
        <v>0</v>
      </c>
      <c r="G35" s="12">
        <v>0</v>
      </c>
      <c r="H35" s="12">
        <v>0</v>
      </c>
      <c r="I35" s="12">
        <v>0</v>
      </c>
    </row>
    <row r="36" spans="1:9" ht="21.75" customHeight="1">
      <c r="A36" s="120" t="s">
        <v>37</v>
      </c>
      <c r="B36" s="13">
        <v>5</v>
      </c>
      <c r="C36" s="13">
        <v>50</v>
      </c>
      <c r="D36" s="13">
        <v>29</v>
      </c>
      <c r="E36" s="13">
        <v>580</v>
      </c>
      <c r="F36" s="13">
        <v>15</v>
      </c>
      <c r="G36" s="13">
        <v>150</v>
      </c>
      <c r="H36" s="13">
        <v>0</v>
      </c>
      <c r="I36" s="13">
        <v>0</v>
      </c>
    </row>
    <row r="37" spans="1:9" ht="21.75" customHeight="1">
      <c r="A37" s="145" t="s">
        <v>38</v>
      </c>
      <c r="B37" s="12">
        <v>0</v>
      </c>
      <c r="C37" s="12">
        <v>0</v>
      </c>
      <c r="D37" s="12">
        <v>533</v>
      </c>
      <c r="E37" s="12">
        <v>11605</v>
      </c>
      <c r="F37" s="12">
        <v>60</v>
      </c>
      <c r="G37" s="12">
        <v>1080</v>
      </c>
      <c r="H37" s="12">
        <v>289</v>
      </c>
      <c r="I37" s="12">
        <v>560</v>
      </c>
    </row>
    <row r="38" spans="1:9" ht="21.75" customHeight="1">
      <c r="A38" s="13" t="s">
        <v>356</v>
      </c>
      <c r="B38" s="13">
        <v>4</v>
      </c>
      <c r="C38" s="13">
        <v>60</v>
      </c>
      <c r="D38" s="13">
        <v>5</v>
      </c>
      <c r="E38" s="13">
        <v>15</v>
      </c>
      <c r="F38" s="13">
        <v>0</v>
      </c>
      <c r="G38" s="13">
        <v>0</v>
      </c>
      <c r="H38" s="13">
        <v>38</v>
      </c>
      <c r="I38" s="13">
        <v>190</v>
      </c>
    </row>
    <row r="39" spans="1:9" ht="21.75" customHeight="1">
      <c r="A39" s="230" t="s">
        <v>96</v>
      </c>
      <c r="B39" s="12">
        <v>0</v>
      </c>
      <c r="C39" s="12">
        <v>0</v>
      </c>
      <c r="D39" s="12">
        <v>20</v>
      </c>
      <c r="E39" s="12">
        <v>800</v>
      </c>
      <c r="F39" s="12">
        <v>0</v>
      </c>
      <c r="G39" s="12">
        <v>0</v>
      </c>
      <c r="H39" s="12">
        <v>0</v>
      </c>
      <c r="I39" s="12">
        <v>0</v>
      </c>
    </row>
    <row r="40" spans="1:9" ht="21.75" customHeight="1">
      <c r="A40" s="120" t="s">
        <v>95</v>
      </c>
      <c r="B40" s="13">
        <v>0</v>
      </c>
      <c r="C40" s="13">
        <v>0</v>
      </c>
      <c r="D40" s="13">
        <v>1807</v>
      </c>
      <c r="E40" s="13">
        <v>15650</v>
      </c>
      <c r="F40" s="13">
        <v>500</v>
      </c>
      <c r="G40" s="13">
        <v>3000</v>
      </c>
      <c r="H40" s="13">
        <v>20</v>
      </c>
      <c r="I40" s="13">
        <v>100</v>
      </c>
    </row>
    <row r="41" spans="1:9" ht="21.75" customHeight="1">
      <c r="A41" s="145" t="s">
        <v>39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21.75" customHeight="1" thickBot="1">
      <c r="A42" s="120" t="s">
        <v>40</v>
      </c>
      <c r="B42" s="13">
        <v>0</v>
      </c>
      <c r="C42" s="13">
        <v>0</v>
      </c>
      <c r="D42" s="13">
        <v>1095</v>
      </c>
      <c r="E42" s="13">
        <v>44265</v>
      </c>
      <c r="F42" s="13">
        <v>35800</v>
      </c>
      <c r="G42" s="13">
        <v>107400</v>
      </c>
      <c r="H42" s="13">
        <v>130</v>
      </c>
      <c r="I42" s="13">
        <v>130</v>
      </c>
    </row>
    <row r="43" spans="1:9" ht="21.75" customHeight="1" thickBot="1">
      <c r="A43" s="110" t="s">
        <v>3</v>
      </c>
      <c r="B43" s="18">
        <f aca="true" t="shared" si="1" ref="B43:I43">SUM(B30:B42)</f>
        <v>389</v>
      </c>
      <c r="C43" s="18">
        <f t="shared" si="1"/>
        <v>15710</v>
      </c>
      <c r="D43" s="18">
        <f t="shared" si="1"/>
        <v>14102</v>
      </c>
      <c r="E43" s="18">
        <f t="shared" si="1"/>
        <v>125792</v>
      </c>
      <c r="F43" s="18">
        <f t="shared" si="1"/>
        <v>72462</v>
      </c>
      <c r="G43" s="18">
        <f t="shared" si="1"/>
        <v>564820</v>
      </c>
      <c r="H43" s="18">
        <f t="shared" si="1"/>
        <v>2500</v>
      </c>
      <c r="I43" s="18">
        <f t="shared" si="1"/>
        <v>7236</v>
      </c>
    </row>
    <row r="44" ht="15.75" thickTop="1">
      <c r="A44"/>
    </row>
    <row r="45" spans="1:6" ht="15">
      <c r="A45" s="372"/>
      <c r="B45" s="372"/>
      <c r="C45" s="372"/>
      <c r="D45" s="372"/>
      <c r="E45" s="372"/>
      <c r="F45" s="372"/>
    </row>
    <row r="46" ht="15">
      <c r="A46"/>
    </row>
    <row r="47" ht="15">
      <c r="A47"/>
    </row>
    <row r="48" ht="15">
      <c r="A48"/>
    </row>
    <row r="49" spans="1:9" ht="24.75" customHeight="1">
      <c r="A49" s="377" t="s">
        <v>427</v>
      </c>
      <c r="B49" s="377"/>
      <c r="C49" s="377"/>
      <c r="D49" s="377"/>
      <c r="E49" s="377"/>
      <c r="F49" s="377"/>
      <c r="G49" s="377"/>
      <c r="H49" s="377"/>
      <c r="I49" s="377"/>
    </row>
    <row r="50" spans="1:9" ht="18.75" customHeight="1">
      <c r="A50" s="333" t="s">
        <v>414</v>
      </c>
      <c r="B50" s="333"/>
      <c r="C50" s="126"/>
      <c r="D50" s="332" t="s">
        <v>62</v>
      </c>
      <c r="E50" s="332"/>
      <c r="F50" s="332"/>
      <c r="G50" s="334" t="s">
        <v>63</v>
      </c>
      <c r="H50" s="334"/>
      <c r="I50" s="334"/>
    </row>
    <row r="51" spans="1:9" ht="20.25" customHeight="1">
      <c r="A51" s="346" t="s">
        <v>251</v>
      </c>
      <c r="B51" s="376" t="s">
        <v>252</v>
      </c>
      <c r="C51" s="376"/>
      <c r="D51" s="376" t="s">
        <v>191</v>
      </c>
      <c r="E51" s="376"/>
      <c r="F51" s="376" t="s">
        <v>188</v>
      </c>
      <c r="G51" s="376"/>
      <c r="H51" s="376" t="s">
        <v>187</v>
      </c>
      <c r="I51" s="376"/>
    </row>
    <row r="52" spans="1:9" ht="16.5" thickBot="1">
      <c r="A52" s="347"/>
      <c r="B52" s="173" t="s">
        <v>25</v>
      </c>
      <c r="C52" s="173" t="s">
        <v>32</v>
      </c>
      <c r="D52" s="173" t="s">
        <v>25</v>
      </c>
      <c r="E52" s="173" t="s">
        <v>32</v>
      </c>
      <c r="F52" s="173" t="s">
        <v>22</v>
      </c>
      <c r="G52" s="173" t="s">
        <v>32</v>
      </c>
      <c r="H52" s="173" t="s">
        <v>22</v>
      </c>
      <c r="I52" s="173" t="s">
        <v>32</v>
      </c>
    </row>
    <row r="53" spans="1:10" ht="21.75" customHeight="1" thickTop="1">
      <c r="A53" s="120" t="s">
        <v>354</v>
      </c>
      <c r="B53" s="13">
        <v>200</v>
      </c>
      <c r="C53" s="13">
        <v>4000</v>
      </c>
      <c r="D53" s="13">
        <v>590</v>
      </c>
      <c r="E53" s="13">
        <v>29500</v>
      </c>
      <c r="F53" s="13">
        <v>14440</v>
      </c>
      <c r="G53" s="13">
        <v>143290</v>
      </c>
      <c r="H53" s="13">
        <v>3990</v>
      </c>
      <c r="I53" s="13">
        <v>14030</v>
      </c>
      <c r="J53" s="31"/>
    </row>
    <row r="54" spans="1:10" ht="21.75" customHeight="1">
      <c r="A54" s="255" t="s">
        <v>33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31"/>
    </row>
    <row r="55" spans="1:10" ht="21.75" customHeight="1">
      <c r="A55" s="120" t="s">
        <v>34</v>
      </c>
      <c r="B55" s="13">
        <v>440</v>
      </c>
      <c r="C55" s="13">
        <v>2200</v>
      </c>
      <c r="D55" s="13">
        <v>0</v>
      </c>
      <c r="E55" s="13">
        <v>0</v>
      </c>
      <c r="F55" s="13">
        <v>70</v>
      </c>
      <c r="G55" s="13">
        <v>350</v>
      </c>
      <c r="H55" s="13">
        <v>5684</v>
      </c>
      <c r="I55" s="13">
        <v>11134</v>
      </c>
      <c r="J55" s="31"/>
    </row>
    <row r="56" spans="1:10" ht="21.75" customHeight="1">
      <c r="A56" s="255" t="s">
        <v>355</v>
      </c>
      <c r="B56" s="12">
        <v>0</v>
      </c>
      <c r="C56" s="12">
        <v>0</v>
      </c>
      <c r="D56" s="12">
        <v>0</v>
      </c>
      <c r="E56" s="12">
        <v>0</v>
      </c>
      <c r="F56" s="12">
        <v>1034</v>
      </c>
      <c r="G56" s="12">
        <v>5917</v>
      </c>
      <c r="H56" s="12">
        <v>0</v>
      </c>
      <c r="I56" s="12">
        <v>0</v>
      </c>
      <c r="J56" s="31"/>
    </row>
    <row r="57" spans="1:10" ht="21.75" customHeight="1">
      <c r="A57" s="120" t="s">
        <v>35</v>
      </c>
      <c r="B57" s="13">
        <v>1300</v>
      </c>
      <c r="C57" s="13">
        <v>65000</v>
      </c>
      <c r="D57" s="13">
        <v>70</v>
      </c>
      <c r="E57" s="13">
        <v>2660</v>
      </c>
      <c r="F57" s="13">
        <v>12997</v>
      </c>
      <c r="G57" s="13">
        <v>116285</v>
      </c>
      <c r="H57" s="13">
        <v>13690</v>
      </c>
      <c r="I57" s="13">
        <v>31430</v>
      </c>
      <c r="J57" s="31"/>
    </row>
    <row r="58" spans="1:10" ht="21.75" customHeight="1">
      <c r="A58" s="255" t="s">
        <v>36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31"/>
    </row>
    <row r="59" spans="1:10" ht="21.75" customHeight="1">
      <c r="A59" s="120" t="s">
        <v>37</v>
      </c>
      <c r="B59" s="13">
        <v>250</v>
      </c>
      <c r="C59" s="13">
        <v>20000</v>
      </c>
      <c r="D59" s="13">
        <v>26</v>
      </c>
      <c r="E59" s="13">
        <v>1040</v>
      </c>
      <c r="F59" s="13">
        <v>2838</v>
      </c>
      <c r="G59" s="13">
        <v>38530</v>
      </c>
      <c r="H59" s="13">
        <v>6346</v>
      </c>
      <c r="I59" s="13">
        <v>6346</v>
      </c>
      <c r="J59" s="31"/>
    </row>
    <row r="60" spans="1:10" ht="21.75" customHeight="1">
      <c r="A60" s="255" t="s">
        <v>38</v>
      </c>
      <c r="B60" s="12">
        <v>0</v>
      </c>
      <c r="C60" s="12">
        <v>0</v>
      </c>
      <c r="D60" s="12">
        <v>0</v>
      </c>
      <c r="E60" s="12">
        <v>0</v>
      </c>
      <c r="F60" s="12">
        <v>10350</v>
      </c>
      <c r="G60" s="12">
        <v>114632</v>
      </c>
      <c r="H60" s="12">
        <v>13790</v>
      </c>
      <c r="I60" s="12">
        <v>64250</v>
      </c>
      <c r="J60" s="31"/>
    </row>
    <row r="61" spans="1:10" ht="21.75" customHeight="1">
      <c r="A61" s="36" t="s">
        <v>356</v>
      </c>
      <c r="B61" s="13">
        <v>0</v>
      </c>
      <c r="C61" s="13">
        <v>0</v>
      </c>
      <c r="D61" s="13">
        <v>0</v>
      </c>
      <c r="E61" s="13">
        <v>0</v>
      </c>
      <c r="F61" s="13">
        <v>510</v>
      </c>
      <c r="G61" s="13">
        <v>4890</v>
      </c>
      <c r="H61" s="13">
        <v>0</v>
      </c>
      <c r="I61" s="13">
        <v>0</v>
      </c>
      <c r="J61" s="31"/>
    </row>
    <row r="62" spans="1:10" ht="21.75" customHeight="1">
      <c r="A62" s="255" t="s">
        <v>96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550</v>
      </c>
      <c r="I62" s="12">
        <v>1100</v>
      </c>
      <c r="J62" s="31"/>
    </row>
    <row r="63" spans="1:10" ht="21.75" customHeight="1">
      <c r="A63" s="120" t="s">
        <v>95</v>
      </c>
      <c r="B63" s="13">
        <v>0</v>
      </c>
      <c r="C63" s="13">
        <v>0</v>
      </c>
      <c r="D63" s="13">
        <v>0</v>
      </c>
      <c r="E63" s="13">
        <v>0</v>
      </c>
      <c r="F63" s="13">
        <v>760</v>
      </c>
      <c r="G63" s="13">
        <v>9300</v>
      </c>
      <c r="H63" s="13">
        <v>10395</v>
      </c>
      <c r="I63" s="13">
        <v>23525</v>
      </c>
      <c r="J63" s="31"/>
    </row>
    <row r="64" spans="1:10" ht="21.75" customHeight="1">
      <c r="A64" s="255" t="s">
        <v>39</v>
      </c>
      <c r="B64" s="12">
        <v>0</v>
      </c>
      <c r="C64" s="12">
        <v>0</v>
      </c>
      <c r="D64" s="12">
        <v>0</v>
      </c>
      <c r="E64" s="12">
        <v>0</v>
      </c>
      <c r="F64" s="12">
        <v>110</v>
      </c>
      <c r="G64" s="12">
        <v>1100</v>
      </c>
      <c r="H64" s="12">
        <v>0</v>
      </c>
      <c r="I64" s="12">
        <v>0</v>
      </c>
      <c r="J64" s="31"/>
    </row>
    <row r="65" spans="1:10" ht="21.75" customHeight="1" thickBot="1">
      <c r="A65" s="36" t="s">
        <v>40</v>
      </c>
      <c r="B65" s="13">
        <v>0</v>
      </c>
      <c r="C65" s="13">
        <v>0</v>
      </c>
      <c r="D65" s="13">
        <v>2795</v>
      </c>
      <c r="E65" s="13">
        <v>139750</v>
      </c>
      <c r="F65" s="13">
        <v>7785</v>
      </c>
      <c r="G65" s="13">
        <v>52885</v>
      </c>
      <c r="H65" s="13">
        <v>33066</v>
      </c>
      <c r="I65" s="13">
        <v>38376</v>
      </c>
      <c r="J65" s="31"/>
    </row>
    <row r="66" spans="1:9" ht="21.75" customHeight="1" thickBot="1">
      <c r="A66" s="110" t="s">
        <v>3</v>
      </c>
      <c r="B66" s="18">
        <f>SUM(B53:B65)</f>
        <v>2190</v>
      </c>
      <c r="C66" s="18">
        <f aca="true" t="shared" si="2" ref="C66:I66">SUM(C53:C65)</f>
        <v>91200</v>
      </c>
      <c r="D66" s="18">
        <f t="shared" si="2"/>
        <v>3481</v>
      </c>
      <c r="E66" s="18">
        <f t="shared" si="2"/>
        <v>172950</v>
      </c>
      <c r="F66" s="18">
        <f t="shared" si="2"/>
        <v>50894</v>
      </c>
      <c r="G66" s="18">
        <f t="shared" si="2"/>
        <v>487179</v>
      </c>
      <c r="H66" s="18">
        <f t="shared" si="2"/>
        <v>87511</v>
      </c>
      <c r="I66" s="18">
        <f t="shared" si="2"/>
        <v>190191</v>
      </c>
    </row>
    <row r="67" spans="1:5" ht="15.75" thickTop="1">
      <c r="A67"/>
      <c r="B67" s="10"/>
      <c r="D67" s="10"/>
      <c r="E67" s="10"/>
    </row>
    <row r="68" ht="15">
      <c r="A68"/>
    </row>
    <row r="69" ht="15">
      <c r="A69"/>
    </row>
    <row r="70" ht="15" customHeight="1">
      <c r="A70"/>
    </row>
    <row r="71" spans="1:9" ht="23.25" customHeight="1">
      <c r="A71" s="339" t="s">
        <v>427</v>
      </c>
      <c r="B71" s="339"/>
      <c r="C71" s="339"/>
      <c r="D71" s="339"/>
      <c r="E71" s="339"/>
      <c r="F71" s="339"/>
      <c r="G71" s="339"/>
      <c r="H71" s="339"/>
      <c r="I71" s="339"/>
    </row>
    <row r="72" spans="1:9" ht="21" customHeight="1">
      <c r="A72" s="333" t="s">
        <v>415</v>
      </c>
      <c r="B72" s="333"/>
      <c r="C72" s="126"/>
      <c r="D72" s="332" t="s">
        <v>62</v>
      </c>
      <c r="E72" s="332"/>
      <c r="F72" s="332"/>
      <c r="G72" s="334" t="s">
        <v>63</v>
      </c>
      <c r="H72" s="334"/>
      <c r="I72" s="334"/>
    </row>
    <row r="73" spans="1:9" ht="15.75">
      <c r="A73" s="350" t="s">
        <v>251</v>
      </c>
      <c r="B73" s="346" t="s">
        <v>297</v>
      </c>
      <c r="C73" s="346"/>
      <c r="D73" s="346" t="s">
        <v>198</v>
      </c>
      <c r="E73" s="346"/>
      <c r="F73" s="346" t="s">
        <v>199</v>
      </c>
      <c r="G73" s="346"/>
      <c r="H73" s="346" t="s">
        <v>200</v>
      </c>
      <c r="I73" s="346"/>
    </row>
    <row r="74" spans="1:9" ht="16.5" thickBot="1">
      <c r="A74" s="351"/>
      <c r="B74" s="173" t="s">
        <v>20</v>
      </c>
      <c r="C74" s="173" t="s">
        <v>32</v>
      </c>
      <c r="D74" s="173" t="s">
        <v>20</v>
      </c>
      <c r="E74" s="173" t="s">
        <v>32</v>
      </c>
      <c r="F74" s="173" t="s">
        <v>64</v>
      </c>
      <c r="G74" s="173" t="s">
        <v>32</v>
      </c>
      <c r="H74" s="173" t="s">
        <v>61</v>
      </c>
      <c r="I74" s="173" t="s">
        <v>32</v>
      </c>
    </row>
    <row r="75" spans="1:9" ht="21.75" customHeight="1" thickTop="1">
      <c r="A75" s="120" t="s">
        <v>354</v>
      </c>
      <c r="B75" s="13">
        <v>14145</v>
      </c>
      <c r="C75" s="13">
        <v>5578550</v>
      </c>
      <c r="D75" s="13">
        <v>31382</v>
      </c>
      <c r="E75" s="13">
        <v>8574550</v>
      </c>
      <c r="F75" s="13">
        <v>2</v>
      </c>
      <c r="G75" s="13">
        <v>8000</v>
      </c>
      <c r="H75" s="13">
        <v>2525</v>
      </c>
      <c r="I75" s="13">
        <v>6175</v>
      </c>
    </row>
    <row r="76" spans="1:9" ht="21.75" customHeight="1">
      <c r="A76" s="127" t="s">
        <v>33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</row>
    <row r="77" spans="1:9" ht="21.75" customHeight="1">
      <c r="A77" s="120" t="s">
        <v>34</v>
      </c>
      <c r="B77" s="13">
        <v>2</v>
      </c>
      <c r="C77" s="13">
        <v>1300</v>
      </c>
      <c r="D77" s="13">
        <v>12</v>
      </c>
      <c r="E77" s="13">
        <v>9150</v>
      </c>
      <c r="F77" s="13">
        <v>0</v>
      </c>
      <c r="G77" s="13">
        <v>0</v>
      </c>
      <c r="H77" s="13">
        <v>2632</v>
      </c>
      <c r="I77" s="13">
        <v>2894</v>
      </c>
    </row>
    <row r="78" spans="1:9" ht="21.75" customHeight="1">
      <c r="A78" s="127" t="s">
        <v>355</v>
      </c>
      <c r="B78" s="12">
        <v>14</v>
      </c>
      <c r="C78" s="12">
        <v>4378</v>
      </c>
      <c r="D78" s="12">
        <v>6</v>
      </c>
      <c r="E78" s="12">
        <v>1800</v>
      </c>
      <c r="F78" s="12">
        <v>0</v>
      </c>
      <c r="G78" s="12">
        <v>0</v>
      </c>
      <c r="H78" s="12">
        <v>504</v>
      </c>
      <c r="I78" s="12">
        <v>801</v>
      </c>
    </row>
    <row r="79" spans="1:9" ht="21.75" customHeight="1">
      <c r="A79" s="120" t="s">
        <v>35</v>
      </c>
      <c r="B79" s="13">
        <v>156</v>
      </c>
      <c r="C79" s="13">
        <v>70450</v>
      </c>
      <c r="D79" s="13">
        <v>1408</v>
      </c>
      <c r="E79" s="13">
        <v>599450</v>
      </c>
      <c r="F79" s="13">
        <v>9</v>
      </c>
      <c r="G79" s="13">
        <v>575000</v>
      </c>
      <c r="H79" s="13">
        <v>310</v>
      </c>
      <c r="I79" s="13">
        <v>4600</v>
      </c>
    </row>
    <row r="80" spans="1:9" ht="21.75" customHeight="1">
      <c r="A80" s="127" t="s">
        <v>36</v>
      </c>
      <c r="B80" s="12">
        <v>3</v>
      </c>
      <c r="C80" s="12">
        <v>1350</v>
      </c>
      <c r="D80" s="12">
        <v>2</v>
      </c>
      <c r="E80" s="12">
        <v>900</v>
      </c>
      <c r="F80" s="12">
        <v>0</v>
      </c>
      <c r="G80" s="12">
        <v>0</v>
      </c>
      <c r="H80" s="12">
        <v>0</v>
      </c>
      <c r="I80" s="12">
        <v>0</v>
      </c>
    </row>
    <row r="81" spans="1:9" ht="21.75" customHeight="1">
      <c r="A81" s="120" t="s">
        <v>37</v>
      </c>
      <c r="B81" s="13">
        <v>5</v>
      </c>
      <c r="C81" s="13">
        <v>1500</v>
      </c>
      <c r="D81" s="13">
        <v>342</v>
      </c>
      <c r="E81" s="13">
        <v>118300</v>
      </c>
      <c r="F81" s="13">
        <v>0</v>
      </c>
      <c r="G81" s="13">
        <v>0</v>
      </c>
      <c r="H81" s="13">
        <v>630</v>
      </c>
      <c r="I81" s="13">
        <v>630</v>
      </c>
    </row>
    <row r="82" spans="1:9" ht="21.75" customHeight="1">
      <c r="A82" s="127" t="s">
        <v>38</v>
      </c>
      <c r="B82" s="12">
        <v>14</v>
      </c>
      <c r="C82" s="12">
        <v>6400</v>
      </c>
      <c r="D82" s="12">
        <v>2</v>
      </c>
      <c r="E82" s="12">
        <v>1000</v>
      </c>
      <c r="F82" s="12">
        <v>2</v>
      </c>
      <c r="G82" s="12">
        <v>150000</v>
      </c>
      <c r="H82" s="12">
        <v>1815</v>
      </c>
      <c r="I82" s="12">
        <v>2950</v>
      </c>
    </row>
    <row r="83" spans="1:9" ht="21.75" customHeight="1">
      <c r="A83" s="13" t="s">
        <v>356</v>
      </c>
      <c r="B83" s="13">
        <v>0</v>
      </c>
      <c r="C83" s="13">
        <v>0</v>
      </c>
      <c r="D83" s="13">
        <v>4</v>
      </c>
      <c r="E83" s="13">
        <v>1000</v>
      </c>
      <c r="F83" s="13">
        <v>0</v>
      </c>
      <c r="G83" s="13">
        <v>0</v>
      </c>
      <c r="H83" s="13">
        <v>95</v>
      </c>
      <c r="I83" s="13">
        <v>310</v>
      </c>
    </row>
    <row r="84" spans="1:9" ht="21.75" customHeight="1">
      <c r="A84" s="230" t="s">
        <v>96</v>
      </c>
      <c r="B84" s="12">
        <v>0</v>
      </c>
      <c r="C84" s="12">
        <v>0</v>
      </c>
      <c r="D84" s="12">
        <v>2</v>
      </c>
      <c r="E84" s="12">
        <v>1600</v>
      </c>
      <c r="F84" s="12">
        <v>0</v>
      </c>
      <c r="G84" s="12">
        <v>0</v>
      </c>
      <c r="H84" s="12">
        <v>180</v>
      </c>
      <c r="I84" s="12">
        <v>4500</v>
      </c>
    </row>
    <row r="85" spans="1:9" ht="21.75" customHeight="1">
      <c r="A85" s="120" t="s">
        <v>95</v>
      </c>
      <c r="B85" s="13">
        <v>1</v>
      </c>
      <c r="C85" s="13">
        <v>650</v>
      </c>
      <c r="D85" s="13">
        <v>49</v>
      </c>
      <c r="E85" s="13">
        <v>29500</v>
      </c>
      <c r="F85" s="13">
        <v>0</v>
      </c>
      <c r="G85" s="13">
        <v>0</v>
      </c>
      <c r="H85" s="13">
        <v>20</v>
      </c>
      <c r="I85" s="13">
        <v>200</v>
      </c>
    </row>
    <row r="86" spans="1:9" ht="21.75" customHeight="1">
      <c r="A86" s="127" t="s">
        <v>39</v>
      </c>
      <c r="B86" s="12">
        <v>0</v>
      </c>
      <c r="C86" s="12">
        <v>0</v>
      </c>
      <c r="D86" s="12">
        <v>200</v>
      </c>
      <c r="E86" s="12">
        <v>80000</v>
      </c>
      <c r="F86" s="12">
        <v>0</v>
      </c>
      <c r="G86" s="12">
        <v>0</v>
      </c>
      <c r="H86" s="12">
        <v>0</v>
      </c>
      <c r="I86" s="12">
        <v>0</v>
      </c>
    </row>
    <row r="87" spans="1:9" ht="21.75" customHeight="1" thickBot="1">
      <c r="A87" s="120" t="s">
        <v>40</v>
      </c>
      <c r="B87" s="13">
        <v>52</v>
      </c>
      <c r="C87" s="13">
        <v>20450</v>
      </c>
      <c r="D87" s="13">
        <v>0</v>
      </c>
      <c r="E87" s="13">
        <v>0</v>
      </c>
      <c r="F87" s="13">
        <v>2</v>
      </c>
      <c r="G87" s="13">
        <v>108000</v>
      </c>
      <c r="H87" s="13">
        <v>8093</v>
      </c>
      <c r="I87" s="13">
        <v>8093</v>
      </c>
    </row>
    <row r="88" spans="1:9" ht="21.75" customHeight="1" thickBot="1">
      <c r="A88" s="122" t="s">
        <v>3</v>
      </c>
      <c r="B88" s="18">
        <f aca="true" t="shared" si="3" ref="B88:I88">SUM(B75:B87)</f>
        <v>14392</v>
      </c>
      <c r="C88" s="18">
        <f t="shared" si="3"/>
        <v>5685028</v>
      </c>
      <c r="D88" s="18">
        <f t="shared" si="3"/>
        <v>33409</v>
      </c>
      <c r="E88" s="18">
        <f t="shared" si="3"/>
        <v>9417250</v>
      </c>
      <c r="F88" s="18">
        <f t="shared" si="3"/>
        <v>15</v>
      </c>
      <c r="G88" s="18">
        <f t="shared" si="3"/>
        <v>841000</v>
      </c>
      <c r="H88" s="18">
        <f t="shared" si="3"/>
        <v>16804</v>
      </c>
      <c r="I88" s="18">
        <f t="shared" si="3"/>
        <v>31153</v>
      </c>
    </row>
    <row r="89" ht="15.75" thickTop="1">
      <c r="A89"/>
    </row>
    <row r="90" spans="1:6" ht="15">
      <c r="A90" s="372"/>
      <c r="B90" s="372"/>
      <c r="C90" s="372"/>
      <c r="D90" s="372"/>
      <c r="E90" s="372"/>
      <c r="F90" s="372"/>
    </row>
    <row r="91" ht="15">
      <c r="A91"/>
    </row>
    <row r="92" ht="15">
      <c r="A92"/>
    </row>
    <row r="93" ht="15">
      <c r="A93"/>
    </row>
    <row r="94" ht="12" customHeight="1">
      <c r="A94"/>
    </row>
    <row r="95" ht="12" customHeight="1">
      <c r="A95"/>
    </row>
    <row r="96" ht="12" customHeight="1">
      <c r="A96"/>
    </row>
    <row r="97" spans="1:9" ht="20.25" customHeight="1">
      <c r="A97" s="339" t="s">
        <v>427</v>
      </c>
      <c r="B97" s="339"/>
      <c r="C97" s="339"/>
      <c r="D97" s="339"/>
      <c r="E97" s="339"/>
      <c r="F97" s="339"/>
      <c r="G97" s="339"/>
      <c r="H97" s="339"/>
      <c r="I97" s="339"/>
    </row>
    <row r="98" spans="1:9" ht="18" customHeight="1">
      <c r="A98" s="333" t="s">
        <v>416</v>
      </c>
      <c r="B98" s="333"/>
      <c r="C98" s="126"/>
      <c r="D98" s="332" t="s">
        <v>62</v>
      </c>
      <c r="E98" s="332"/>
      <c r="F98" s="332"/>
      <c r="G98" s="334" t="s">
        <v>63</v>
      </c>
      <c r="H98" s="334"/>
      <c r="I98" s="334"/>
    </row>
    <row r="99" spans="1:9" ht="15.75" customHeight="1">
      <c r="A99" s="350" t="s">
        <v>251</v>
      </c>
      <c r="B99" s="346" t="s">
        <v>201</v>
      </c>
      <c r="C99" s="346"/>
      <c r="D99" s="350" t="s">
        <v>202</v>
      </c>
      <c r="E99" s="350"/>
      <c r="F99" s="346" t="s">
        <v>203</v>
      </c>
      <c r="G99" s="346"/>
      <c r="H99" s="346" t="s">
        <v>210</v>
      </c>
      <c r="I99" s="346"/>
    </row>
    <row r="100" spans="1:9" ht="16.5" thickBot="1">
      <c r="A100" s="378"/>
      <c r="B100" s="173" t="s">
        <v>4</v>
      </c>
      <c r="C100" s="173" t="s">
        <v>32</v>
      </c>
      <c r="D100" s="173" t="s">
        <v>4</v>
      </c>
      <c r="E100" s="173" t="s">
        <v>32</v>
      </c>
      <c r="F100" s="173" t="s">
        <v>4</v>
      </c>
      <c r="G100" s="173" t="s">
        <v>32</v>
      </c>
      <c r="H100" s="173" t="s">
        <v>25</v>
      </c>
      <c r="I100" s="173" t="s">
        <v>32</v>
      </c>
    </row>
    <row r="101" spans="1:9" ht="21.75" customHeight="1" thickTop="1">
      <c r="A101" s="120" t="s">
        <v>354</v>
      </c>
      <c r="B101" s="13">
        <v>78</v>
      </c>
      <c r="C101" s="13">
        <v>141000</v>
      </c>
      <c r="D101" s="13">
        <v>832</v>
      </c>
      <c r="E101" s="13">
        <v>423300</v>
      </c>
      <c r="F101" s="13">
        <v>81</v>
      </c>
      <c r="G101" s="13">
        <v>42230</v>
      </c>
      <c r="H101" s="13">
        <v>17032</v>
      </c>
      <c r="I101" s="13">
        <v>32916</v>
      </c>
    </row>
    <row r="102" spans="1:9" ht="21.75" customHeight="1">
      <c r="A102" s="127" t="s">
        <v>33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3</v>
      </c>
      <c r="I102" s="12">
        <v>15</v>
      </c>
    </row>
    <row r="103" spans="1:9" ht="21.75" customHeight="1">
      <c r="A103" s="120" t="s">
        <v>34</v>
      </c>
      <c r="B103" s="13">
        <v>4</v>
      </c>
      <c r="C103" s="13">
        <v>4000</v>
      </c>
      <c r="D103" s="13">
        <v>55</v>
      </c>
      <c r="E103" s="13">
        <v>36550</v>
      </c>
      <c r="F103" s="13">
        <v>9</v>
      </c>
      <c r="G103" s="13">
        <v>4500</v>
      </c>
      <c r="H103" s="13">
        <v>1239</v>
      </c>
      <c r="I103" s="13">
        <v>2198</v>
      </c>
    </row>
    <row r="104" spans="1:9" ht="21.75" customHeight="1">
      <c r="A104" s="127" t="s">
        <v>409</v>
      </c>
      <c r="B104" s="12">
        <v>0</v>
      </c>
      <c r="C104" s="12">
        <v>0</v>
      </c>
      <c r="D104" s="12">
        <v>114</v>
      </c>
      <c r="E104" s="12">
        <v>86740</v>
      </c>
      <c r="F104" s="12">
        <v>0</v>
      </c>
      <c r="G104" s="12">
        <v>0</v>
      </c>
      <c r="H104" s="12">
        <v>686</v>
      </c>
      <c r="I104" s="12">
        <v>1660</v>
      </c>
    </row>
    <row r="105" spans="1:9" ht="21.75" customHeight="1">
      <c r="A105" s="120" t="s">
        <v>35</v>
      </c>
      <c r="B105" s="13">
        <v>3</v>
      </c>
      <c r="C105" s="13">
        <v>90000</v>
      </c>
      <c r="D105" s="13">
        <v>506</v>
      </c>
      <c r="E105" s="13">
        <v>451850</v>
      </c>
      <c r="F105" s="13">
        <v>13</v>
      </c>
      <c r="G105" s="13">
        <v>8300</v>
      </c>
      <c r="H105" s="13">
        <v>3383</v>
      </c>
      <c r="I105" s="13">
        <v>9257</v>
      </c>
    </row>
    <row r="106" spans="1:9" ht="21.75" customHeight="1">
      <c r="A106" s="127" t="s">
        <v>36</v>
      </c>
      <c r="B106" s="12">
        <v>0</v>
      </c>
      <c r="C106" s="12">
        <v>0</v>
      </c>
      <c r="D106" s="12">
        <v>10</v>
      </c>
      <c r="E106" s="12">
        <v>7000</v>
      </c>
      <c r="F106" s="12">
        <v>0</v>
      </c>
      <c r="G106" s="12">
        <v>0</v>
      </c>
      <c r="H106" s="12">
        <v>655</v>
      </c>
      <c r="I106" s="12">
        <v>1310</v>
      </c>
    </row>
    <row r="107" spans="1:9" ht="21.75" customHeight="1">
      <c r="A107" s="120" t="s">
        <v>37</v>
      </c>
      <c r="B107" s="13">
        <v>2</v>
      </c>
      <c r="C107" s="13">
        <v>650000</v>
      </c>
      <c r="D107" s="13">
        <v>93</v>
      </c>
      <c r="E107" s="13">
        <v>71000</v>
      </c>
      <c r="F107" s="13">
        <v>9</v>
      </c>
      <c r="G107" s="13">
        <v>5850</v>
      </c>
      <c r="H107" s="13">
        <v>6081</v>
      </c>
      <c r="I107" s="13">
        <v>12162</v>
      </c>
    </row>
    <row r="108" spans="1:9" ht="21.75" customHeight="1">
      <c r="A108" s="127" t="s">
        <v>38</v>
      </c>
      <c r="B108" s="12">
        <v>0</v>
      </c>
      <c r="C108" s="12">
        <v>0</v>
      </c>
      <c r="D108" s="12">
        <v>231</v>
      </c>
      <c r="E108" s="12">
        <v>208150</v>
      </c>
      <c r="F108" s="12">
        <v>0</v>
      </c>
      <c r="G108" s="12">
        <v>0</v>
      </c>
      <c r="H108" s="12">
        <v>19225</v>
      </c>
      <c r="I108" s="12">
        <v>36025</v>
      </c>
    </row>
    <row r="109" spans="1:9" ht="21.75" customHeight="1">
      <c r="A109" s="13" t="s">
        <v>356</v>
      </c>
      <c r="B109" s="13">
        <v>0</v>
      </c>
      <c r="C109" s="13">
        <v>0</v>
      </c>
      <c r="D109" s="13">
        <v>20</v>
      </c>
      <c r="E109" s="13">
        <v>12000</v>
      </c>
      <c r="F109" s="13">
        <v>0</v>
      </c>
      <c r="G109" s="13">
        <v>0</v>
      </c>
      <c r="H109" s="13">
        <v>55</v>
      </c>
      <c r="I109" s="13">
        <v>165</v>
      </c>
    </row>
    <row r="110" spans="1:9" ht="21.75" customHeight="1">
      <c r="A110" s="230" t="s">
        <v>410</v>
      </c>
      <c r="B110" s="12">
        <v>0</v>
      </c>
      <c r="C110" s="12">
        <v>0</v>
      </c>
      <c r="D110" s="12">
        <v>2</v>
      </c>
      <c r="E110" s="12">
        <v>1500</v>
      </c>
      <c r="F110" s="12">
        <v>0</v>
      </c>
      <c r="G110" s="12">
        <v>0</v>
      </c>
      <c r="H110" s="12">
        <v>840</v>
      </c>
      <c r="I110" s="12">
        <v>840</v>
      </c>
    </row>
    <row r="111" spans="1:9" ht="21.75" customHeight="1">
      <c r="A111" s="120" t="s">
        <v>411</v>
      </c>
      <c r="B111" s="13">
        <v>0</v>
      </c>
      <c r="C111" s="13">
        <v>0</v>
      </c>
      <c r="D111" s="13">
        <v>32</v>
      </c>
      <c r="E111" s="13">
        <v>32400</v>
      </c>
      <c r="F111" s="13">
        <v>0</v>
      </c>
      <c r="G111" s="13">
        <v>0</v>
      </c>
      <c r="H111" s="13">
        <v>1107</v>
      </c>
      <c r="I111" s="13">
        <v>2429</v>
      </c>
    </row>
    <row r="112" spans="1:9" ht="21.75" customHeight="1">
      <c r="A112" s="127" t="s">
        <v>39</v>
      </c>
      <c r="B112" s="12">
        <v>0</v>
      </c>
      <c r="C112" s="12">
        <v>0</v>
      </c>
      <c r="D112" s="12">
        <v>4</v>
      </c>
      <c r="E112" s="12">
        <v>1000</v>
      </c>
      <c r="F112" s="12">
        <v>0</v>
      </c>
      <c r="G112" s="12">
        <v>0</v>
      </c>
      <c r="H112" s="12">
        <v>910</v>
      </c>
      <c r="I112" s="12">
        <v>910</v>
      </c>
    </row>
    <row r="113" spans="1:9" ht="21.75" customHeight="1" thickBot="1">
      <c r="A113" s="120" t="s">
        <v>40</v>
      </c>
      <c r="B113" s="13">
        <v>17</v>
      </c>
      <c r="C113" s="13">
        <v>850000</v>
      </c>
      <c r="D113" s="13">
        <v>548</v>
      </c>
      <c r="E113" s="13">
        <v>470050</v>
      </c>
      <c r="F113" s="13">
        <v>0</v>
      </c>
      <c r="G113" s="13">
        <v>0</v>
      </c>
      <c r="H113" s="13">
        <v>2200</v>
      </c>
      <c r="I113" s="13">
        <v>11000</v>
      </c>
    </row>
    <row r="114" spans="1:9" ht="21.75" customHeight="1" thickBot="1">
      <c r="A114" s="122" t="s">
        <v>3</v>
      </c>
      <c r="B114" s="18">
        <f aca="true" t="shared" si="4" ref="B114:I114">SUM(B101:B113)</f>
        <v>104</v>
      </c>
      <c r="C114" s="18">
        <f t="shared" si="4"/>
        <v>1735000</v>
      </c>
      <c r="D114" s="18">
        <f t="shared" si="4"/>
        <v>2447</v>
      </c>
      <c r="E114" s="18">
        <f t="shared" si="4"/>
        <v>1801540</v>
      </c>
      <c r="F114" s="18">
        <f t="shared" si="4"/>
        <v>112</v>
      </c>
      <c r="G114" s="18">
        <f t="shared" si="4"/>
        <v>60880</v>
      </c>
      <c r="H114" s="18">
        <f t="shared" si="4"/>
        <v>53416</v>
      </c>
      <c r="I114" s="18">
        <f t="shared" si="4"/>
        <v>110887</v>
      </c>
    </row>
    <row r="115" ht="15.75" thickTop="1">
      <c r="A115"/>
    </row>
    <row r="116" spans="1:6" ht="15">
      <c r="A116" s="372"/>
      <c r="B116" s="372"/>
      <c r="C116" s="372"/>
      <c r="D116" s="372"/>
      <c r="E116" s="372"/>
      <c r="F116" s="372"/>
    </row>
    <row r="117" ht="15">
      <c r="A117"/>
    </row>
    <row r="118" ht="15">
      <c r="A118"/>
    </row>
    <row r="119" ht="15">
      <c r="A119"/>
    </row>
    <row r="120" spans="1:9" ht="21.75" customHeight="1">
      <c r="A120" s="339" t="s">
        <v>427</v>
      </c>
      <c r="B120" s="339"/>
      <c r="C120" s="339"/>
      <c r="D120" s="339"/>
      <c r="E120" s="339"/>
      <c r="F120" s="339"/>
      <c r="G120" s="339"/>
      <c r="H120" s="339"/>
      <c r="I120" s="339"/>
    </row>
    <row r="121" spans="1:10" ht="18.75" customHeight="1">
      <c r="A121" s="333" t="s">
        <v>412</v>
      </c>
      <c r="B121" s="333"/>
      <c r="C121" s="119"/>
      <c r="D121" s="332" t="s">
        <v>62</v>
      </c>
      <c r="E121" s="332"/>
      <c r="F121" s="332"/>
      <c r="G121" s="105"/>
      <c r="H121" s="334" t="s">
        <v>63</v>
      </c>
      <c r="I121" s="334"/>
      <c r="J121" s="14"/>
    </row>
    <row r="122" spans="1:10" ht="15.75">
      <c r="A122" s="350" t="s">
        <v>9</v>
      </c>
      <c r="B122" s="346" t="s">
        <v>204</v>
      </c>
      <c r="C122" s="346"/>
      <c r="D122" s="346" t="s">
        <v>205</v>
      </c>
      <c r="E122" s="346"/>
      <c r="F122" s="346" t="s">
        <v>206</v>
      </c>
      <c r="G122" s="346"/>
      <c r="H122" s="346" t="s">
        <v>195</v>
      </c>
      <c r="I122" s="346"/>
      <c r="J122" s="4"/>
    </row>
    <row r="123" spans="1:10" ht="16.5" thickBot="1">
      <c r="A123" s="351"/>
      <c r="B123" s="173" t="s">
        <v>22</v>
      </c>
      <c r="C123" s="173" t="s">
        <v>32</v>
      </c>
      <c r="D123" s="173" t="s">
        <v>25</v>
      </c>
      <c r="E123" s="173" t="s">
        <v>32</v>
      </c>
      <c r="F123" s="173" t="s">
        <v>22</v>
      </c>
      <c r="G123" s="173" t="s">
        <v>32</v>
      </c>
      <c r="H123" s="173" t="s">
        <v>25</v>
      </c>
      <c r="I123" s="173" t="s">
        <v>32</v>
      </c>
      <c r="J123" s="4"/>
    </row>
    <row r="124" spans="1:10" ht="21.75" customHeight="1" thickTop="1">
      <c r="A124" s="120" t="s">
        <v>354</v>
      </c>
      <c r="B124" s="13">
        <v>134980</v>
      </c>
      <c r="C124" s="13">
        <v>3402000</v>
      </c>
      <c r="D124" s="13">
        <v>360</v>
      </c>
      <c r="E124" s="13">
        <v>13650</v>
      </c>
      <c r="F124" s="13">
        <v>0</v>
      </c>
      <c r="G124" s="13">
        <v>0</v>
      </c>
      <c r="H124" s="13">
        <v>5650</v>
      </c>
      <c r="I124" s="13">
        <v>269500</v>
      </c>
      <c r="J124" s="4"/>
    </row>
    <row r="125" spans="1:10" ht="21.75" customHeight="1">
      <c r="A125" s="127" t="s">
        <v>33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4"/>
    </row>
    <row r="126" spans="1:10" ht="21.75" customHeight="1">
      <c r="A126" s="120" t="s">
        <v>34</v>
      </c>
      <c r="B126" s="13">
        <v>395375</v>
      </c>
      <c r="C126" s="13">
        <v>5269650</v>
      </c>
      <c r="D126" s="13">
        <v>0</v>
      </c>
      <c r="E126" s="13">
        <v>0</v>
      </c>
      <c r="F126" s="13">
        <v>0</v>
      </c>
      <c r="G126" s="13">
        <v>0</v>
      </c>
      <c r="H126" s="13">
        <v>2630</v>
      </c>
      <c r="I126" s="13">
        <v>717500</v>
      </c>
      <c r="J126" s="4"/>
    </row>
    <row r="127" spans="1:10" ht="21.75" customHeight="1">
      <c r="A127" s="127" t="s">
        <v>409</v>
      </c>
      <c r="B127" s="12">
        <v>867750</v>
      </c>
      <c r="C127" s="12">
        <v>9419650</v>
      </c>
      <c r="D127" s="12">
        <v>0</v>
      </c>
      <c r="E127" s="12">
        <v>0</v>
      </c>
      <c r="F127" s="12">
        <v>0</v>
      </c>
      <c r="G127" s="12">
        <v>0</v>
      </c>
      <c r="H127" s="12">
        <v>120</v>
      </c>
      <c r="I127" s="12">
        <v>16300</v>
      </c>
      <c r="J127" s="4"/>
    </row>
    <row r="128" spans="1:10" ht="21.75" customHeight="1">
      <c r="A128" s="120" t="s">
        <v>35</v>
      </c>
      <c r="B128" s="13">
        <v>566300</v>
      </c>
      <c r="C128" s="13">
        <v>7794600</v>
      </c>
      <c r="D128" s="13">
        <v>425</v>
      </c>
      <c r="E128" s="13">
        <v>20500</v>
      </c>
      <c r="F128" s="13">
        <v>0</v>
      </c>
      <c r="G128" s="13">
        <v>0</v>
      </c>
      <c r="H128" s="13">
        <v>0</v>
      </c>
      <c r="I128" s="13">
        <v>0</v>
      </c>
      <c r="J128" s="4"/>
    </row>
    <row r="129" spans="1:10" ht="21.75" customHeight="1">
      <c r="A129" s="127" t="s">
        <v>36</v>
      </c>
      <c r="B129" s="12">
        <v>40101</v>
      </c>
      <c r="C129" s="12">
        <v>587114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4"/>
    </row>
    <row r="130" spans="1:10" ht="21.75" customHeight="1">
      <c r="A130" s="120" t="s">
        <v>37</v>
      </c>
      <c r="B130" s="13">
        <v>483303</v>
      </c>
      <c r="C130" s="13">
        <v>5290508</v>
      </c>
      <c r="D130" s="13">
        <v>0</v>
      </c>
      <c r="E130" s="13">
        <v>0</v>
      </c>
      <c r="F130" s="13">
        <v>0</v>
      </c>
      <c r="G130" s="13">
        <v>0</v>
      </c>
      <c r="H130" s="13">
        <v>494</v>
      </c>
      <c r="I130" s="13">
        <v>162070</v>
      </c>
      <c r="J130" s="4"/>
    </row>
    <row r="131" spans="1:10" ht="21.75" customHeight="1">
      <c r="A131" s="127" t="s">
        <v>38</v>
      </c>
      <c r="B131" s="12">
        <v>12740</v>
      </c>
      <c r="C131" s="12">
        <v>184320</v>
      </c>
      <c r="D131" s="12">
        <v>1000</v>
      </c>
      <c r="E131" s="12">
        <v>15000</v>
      </c>
      <c r="F131" s="12">
        <v>317</v>
      </c>
      <c r="G131" s="12">
        <v>5072</v>
      </c>
      <c r="H131" s="12">
        <v>0</v>
      </c>
      <c r="I131" s="12">
        <v>0</v>
      </c>
      <c r="J131" s="4"/>
    </row>
    <row r="132" spans="1:10" ht="21.75" customHeight="1">
      <c r="A132" s="13" t="s">
        <v>356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4"/>
    </row>
    <row r="133" spans="1:10" ht="21.75" customHeight="1">
      <c r="A133" s="230" t="s">
        <v>410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4"/>
    </row>
    <row r="134" spans="1:10" ht="21.75" customHeight="1">
      <c r="A134" s="120" t="s">
        <v>411</v>
      </c>
      <c r="B134" s="13">
        <v>128527</v>
      </c>
      <c r="C134" s="13">
        <v>1441257</v>
      </c>
      <c r="D134" s="13">
        <v>1000</v>
      </c>
      <c r="E134" s="13">
        <v>20000</v>
      </c>
      <c r="F134" s="13">
        <v>94</v>
      </c>
      <c r="G134" s="13">
        <v>1510</v>
      </c>
      <c r="H134" s="13">
        <v>0</v>
      </c>
      <c r="I134" s="13">
        <v>0</v>
      </c>
      <c r="J134" s="4"/>
    </row>
    <row r="135" spans="1:10" ht="21.75" customHeight="1">
      <c r="A135" s="127" t="s">
        <v>39</v>
      </c>
      <c r="B135" s="12">
        <v>59200</v>
      </c>
      <c r="C135" s="12">
        <v>774400</v>
      </c>
      <c r="D135" s="12">
        <v>0</v>
      </c>
      <c r="E135" s="12">
        <v>0</v>
      </c>
      <c r="F135" s="12">
        <v>0</v>
      </c>
      <c r="G135" s="12">
        <v>0</v>
      </c>
      <c r="H135" s="12">
        <v>9000</v>
      </c>
      <c r="I135" s="12">
        <v>252000</v>
      </c>
      <c r="J135" s="4"/>
    </row>
    <row r="136" spans="1:10" ht="21.75" customHeight="1" thickBot="1">
      <c r="A136" s="120" t="s">
        <v>40</v>
      </c>
      <c r="B136" s="13">
        <v>256318</v>
      </c>
      <c r="C136" s="13">
        <v>4214853</v>
      </c>
      <c r="D136" s="13">
        <v>173</v>
      </c>
      <c r="E136" s="13">
        <v>8650</v>
      </c>
      <c r="F136" s="13">
        <v>0</v>
      </c>
      <c r="G136" s="13">
        <v>0</v>
      </c>
      <c r="H136" s="13">
        <v>0</v>
      </c>
      <c r="I136" s="13">
        <v>0</v>
      </c>
      <c r="J136" s="4"/>
    </row>
    <row r="137" spans="1:10" ht="21.75" customHeight="1" thickBot="1">
      <c r="A137" s="122" t="s">
        <v>3</v>
      </c>
      <c r="B137" s="18">
        <f aca="true" t="shared" si="5" ref="B137:I137">SUM(B124:B136)</f>
        <v>2944594</v>
      </c>
      <c r="C137" s="18">
        <f t="shared" si="5"/>
        <v>38378352</v>
      </c>
      <c r="D137" s="18">
        <f t="shared" si="5"/>
        <v>2958</v>
      </c>
      <c r="E137" s="18">
        <f t="shared" si="5"/>
        <v>77800</v>
      </c>
      <c r="F137" s="18">
        <f t="shared" si="5"/>
        <v>411</v>
      </c>
      <c r="G137" s="18">
        <f t="shared" si="5"/>
        <v>6582</v>
      </c>
      <c r="H137" s="18">
        <f t="shared" si="5"/>
        <v>17894</v>
      </c>
      <c r="I137" s="18">
        <f t="shared" si="5"/>
        <v>1417370</v>
      </c>
      <c r="J137" s="4"/>
    </row>
    <row r="138" spans="1:10" ht="15.75" thickTop="1">
      <c r="A138"/>
      <c r="I138" s="4"/>
      <c r="J138" s="4"/>
    </row>
    <row r="139" spans="1:6" ht="15">
      <c r="A139" s="372"/>
      <c r="B139" s="372"/>
      <c r="C139" s="372"/>
      <c r="D139" s="372"/>
      <c r="E139" s="372"/>
      <c r="F139" s="372"/>
    </row>
    <row r="140" ht="15">
      <c r="A140"/>
    </row>
    <row r="141" ht="15">
      <c r="A141"/>
    </row>
    <row r="142" spans="1:13" ht="24.75" customHeight="1">
      <c r="A142" s="339" t="s">
        <v>427</v>
      </c>
      <c r="B142" s="339"/>
      <c r="C142" s="339"/>
      <c r="D142" s="339"/>
      <c r="E142" s="339"/>
      <c r="F142" s="339"/>
      <c r="G142" s="339"/>
      <c r="H142" s="339"/>
      <c r="I142" s="339"/>
      <c r="J142" s="339"/>
      <c r="K142" s="339"/>
      <c r="M142" s="87"/>
    </row>
    <row r="143" spans="1:11" ht="22.5" customHeight="1">
      <c r="A143" s="333" t="s">
        <v>413</v>
      </c>
      <c r="B143" s="333"/>
      <c r="C143" s="119"/>
      <c r="D143" s="334" t="s">
        <v>65</v>
      </c>
      <c r="E143" s="334"/>
      <c r="F143" s="334"/>
      <c r="G143" s="379" t="s">
        <v>66</v>
      </c>
      <c r="H143" s="379"/>
      <c r="I143" s="379"/>
      <c r="J143" s="379"/>
      <c r="K143" s="379"/>
    </row>
    <row r="144" spans="1:11" ht="15.75" customHeight="1">
      <c r="A144" s="346" t="s">
        <v>251</v>
      </c>
      <c r="B144" s="350" t="s">
        <v>207</v>
      </c>
      <c r="C144" s="350"/>
      <c r="D144" s="350" t="s">
        <v>208</v>
      </c>
      <c r="E144" s="350"/>
      <c r="F144" s="350" t="s">
        <v>294</v>
      </c>
      <c r="G144" s="350"/>
      <c r="H144" s="350" t="s">
        <v>295</v>
      </c>
      <c r="I144" s="350"/>
      <c r="J144" s="348" t="s">
        <v>296</v>
      </c>
      <c r="K144" s="348"/>
    </row>
    <row r="145" spans="1:11" ht="15" customHeight="1" thickBot="1">
      <c r="A145" s="347"/>
      <c r="B145" s="173" t="s">
        <v>4</v>
      </c>
      <c r="C145" s="173" t="s">
        <v>32</v>
      </c>
      <c r="D145" s="173" t="s">
        <v>25</v>
      </c>
      <c r="E145" s="173" t="s">
        <v>32</v>
      </c>
      <c r="F145" s="173" t="s">
        <v>4</v>
      </c>
      <c r="G145" s="144" t="s">
        <v>32</v>
      </c>
      <c r="H145" s="144" t="s">
        <v>183</v>
      </c>
      <c r="I145" s="172" t="s">
        <v>32</v>
      </c>
      <c r="J145" s="172" t="s">
        <v>183</v>
      </c>
      <c r="K145" s="172" t="s">
        <v>32</v>
      </c>
    </row>
    <row r="146" spans="1:11" ht="21.75" customHeight="1" thickTop="1">
      <c r="A146" s="120" t="s">
        <v>354</v>
      </c>
      <c r="B146" s="13">
        <v>829</v>
      </c>
      <c r="C146" s="13">
        <v>205850</v>
      </c>
      <c r="D146" s="13">
        <v>2030</v>
      </c>
      <c r="E146" s="13">
        <v>8095</v>
      </c>
      <c r="F146" s="13">
        <v>0</v>
      </c>
      <c r="G146" s="13">
        <v>0</v>
      </c>
      <c r="H146" s="13">
        <v>1312</v>
      </c>
      <c r="I146" s="137">
        <v>68560</v>
      </c>
      <c r="J146" s="137">
        <v>97</v>
      </c>
      <c r="K146" s="137">
        <v>12075</v>
      </c>
    </row>
    <row r="147" spans="1:11" ht="21.75" customHeight="1">
      <c r="A147" s="127" t="s">
        <v>33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</row>
    <row r="148" spans="1:11" ht="21.75" customHeight="1">
      <c r="A148" s="120" t="s">
        <v>34</v>
      </c>
      <c r="B148" s="13">
        <v>17</v>
      </c>
      <c r="C148" s="13">
        <v>1980</v>
      </c>
      <c r="D148" s="13">
        <v>1710</v>
      </c>
      <c r="E148" s="13">
        <v>1835</v>
      </c>
      <c r="F148" s="13">
        <v>0</v>
      </c>
      <c r="G148" s="13">
        <v>0</v>
      </c>
      <c r="H148" s="13">
        <v>7234</v>
      </c>
      <c r="I148" s="13">
        <v>604860</v>
      </c>
      <c r="J148" s="13">
        <v>0</v>
      </c>
      <c r="K148" s="13">
        <v>0</v>
      </c>
    </row>
    <row r="149" spans="1:11" ht="21.75" customHeight="1">
      <c r="A149" s="127" t="s">
        <v>409</v>
      </c>
      <c r="B149" s="12">
        <v>24</v>
      </c>
      <c r="C149" s="12">
        <v>3512</v>
      </c>
      <c r="D149" s="12">
        <v>1914</v>
      </c>
      <c r="E149" s="12">
        <v>2871</v>
      </c>
      <c r="F149" s="12">
        <v>62</v>
      </c>
      <c r="G149" s="12">
        <v>8680</v>
      </c>
      <c r="H149" s="12">
        <v>270</v>
      </c>
      <c r="I149" s="12">
        <v>31610</v>
      </c>
      <c r="J149" s="12">
        <v>30</v>
      </c>
      <c r="K149" s="12">
        <v>2550</v>
      </c>
    </row>
    <row r="150" spans="1:11" ht="21.75" customHeight="1">
      <c r="A150" s="120" t="s">
        <v>35</v>
      </c>
      <c r="B150" s="13">
        <v>107</v>
      </c>
      <c r="C150" s="13">
        <v>17495</v>
      </c>
      <c r="D150" s="13">
        <v>21935</v>
      </c>
      <c r="E150" s="13">
        <v>43510</v>
      </c>
      <c r="F150" s="13">
        <v>0</v>
      </c>
      <c r="G150" s="13">
        <v>0</v>
      </c>
      <c r="H150" s="13">
        <v>785</v>
      </c>
      <c r="I150" s="13">
        <v>58475</v>
      </c>
      <c r="J150" s="13">
        <v>38</v>
      </c>
      <c r="K150" s="13">
        <v>2285</v>
      </c>
    </row>
    <row r="151" spans="1:11" ht="21.75" customHeight="1">
      <c r="A151" s="127" t="s">
        <v>36</v>
      </c>
      <c r="B151" s="12">
        <v>2</v>
      </c>
      <c r="C151" s="12">
        <v>220</v>
      </c>
      <c r="D151" s="12">
        <v>79</v>
      </c>
      <c r="E151" s="12">
        <v>158</v>
      </c>
      <c r="F151" s="12">
        <v>0</v>
      </c>
      <c r="G151" s="12">
        <v>0</v>
      </c>
      <c r="H151" s="12">
        <v>1020</v>
      </c>
      <c r="I151" s="12">
        <v>64600</v>
      </c>
      <c r="J151" s="12">
        <v>0</v>
      </c>
      <c r="K151" s="12">
        <v>0</v>
      </c>
    </row>
    <row r="152" spans="1:11" ht="21.75" customHeight="1">
      <c r="A152" s="120" t="s">
        <v>37</v>
      </c>
      <c r="B152" s="13">
        <v>35</v>
      </c>
      <c r="C152" s="13">
        <v>5300</v>
      </c>
      <c r="D152" s="13">
        <v>150</v>
      </c>
      <c r="E152" s="13">
        <v>150</v>
      </c>
      <c r="F152" s="13">
        <v>0</v>
      </c>
      <c r="G152" s="13">
        <v>0</v>
      </c>
      <c r="H152" s="13">
        <v>3418</v>
      </c>
      <c r="I152" s="13">
        <v>213875</v>
      </c>
      <c r="J152" s="13">
        <v>0</v>
      </c>
      <c r="K152" s="13">
        <v>0</v>
      </c>
    </row>
    <row r="153" spans="1:11" ht="21.75" customHeight="1">
      <c r="A153" s="127" t="s">
        <v>38</v>
      </c>
      <c r="B153" s="12">
        <v>41</v>
      </c>
      <c r="C153" s="12">
        <v>6370</v>
      </c>
      <c r="D153" s="12">
        <v>20890</v>
      </c>
      <c r="E153" s="12">
        <v>42855</v>
      </c>
      <c r="F153" s="12">
        <v>0</v>
      </c>
      <c r="G153" s="12">
        <v>0</v>
      </c>
      <c r="H153" s="12">
        <v>1160</v>
      </c>
      <c r="I153" s="12">
        <v>66920</v>
      </c>
      <c r="J153" s="12">
        <v>76</v>
      </c>
      <c r="K153" s="12">
        <v>5320</v>
      </c>
    </row>
    <row r="154" spans="1:11" ht="21.75" customHeight="1">
      <c r="A154" s="13" t="s">
        <v>356</v>
      </c>
      <c r="B154" s="13">
        <v>8</v>
      </c>
      <c r="C154" s="13">
        <v>1820</v>
      </c>
      <c r="D154" s="13">
        <v>40</v>
      </c>
      <c r="E154" s="13">
        <v>400</v>
      </c>
      <c r="F154" s="13">
        <v>0</v>
      </c>
      <c r="G154" s="13">
        <v>0</v>
      </c>
      <c r="H154" s="13">
        <v>100</v>
      </c>
      <c r="I154" s="13">
        <v>4000</v>
      </c>
      <c r="J154" s="13">
        <v>146</v>
      </c>
      <c r="K154" s="13">
        <v>4210</v>
      </c>
    </row>
    <row r="155" spans="1:11" ht="21.75" customHeight="1">
      <c r="A155" s="230" t="s">
        <v>410</v>
      </c>
      <c r="B155" s="12">
        <v>2</v>
      </c>
      <c r="C155" s="12">
        <v>250</v>
      </c>
      <c r="D155" s="12">
        <v>100</v>
      </c>
      <c r="E155" s="12">
        <v>250</v>
      </c>
      <c r="F155" s="12">
        <v>0</v>
      </c>
      <c r="G155" s="12">
        <v>0</v>
      </c>
      <c r="H155" s="12">
        <v>63</v>
      </c>
      <c r="I155" s="12">
        <v>4590</v>
      </c>
      <c r="J155" s="12">
        <v>0</v>
      </c>
      <c r="K155" s="12">
        <v>0</v>
      </c>
    </row>
    <row r="156" spans="1:11" ht="21.75" customHeight="1">
      <c r="A156" s="120" t="s">
        <v>411</v>
      </c>
      <c r="B156" s="13">
        <v>10</v>
      </c>
      <c r="C156" s="13">
        <v>1310</v>
      </c>
      <c r="D156" s="13">
        <v>5100</v>
      </c>
      <c r="E156" s="13">
        <v>5400</v>
      </c>
      <c r="F156" s="13">
        <v>0</v>
      </c>
      <c r="G156" s="13">
        <v>0</v>
      </c>
      <c r="H156" s="13">
        <v>348</v>
      </c>
      <c r="I156" s="13">
        <v>31050</v>
      </c>
      <c r="J156" s="13">
        <v>0</v>
      </c>
      <c r="K156" s="13">
        <v>0</v>
      </c>
    </row>
    <row r="157" spans="1:11" ht="21.75" customHeight="1">
      <c r="A157" s="127" t="s">
        <v>39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</row>
    <row r="158" spans="1:11" ht="21.75" customHeight="1" thickBot="1">
      <c r="A158" s="120" t="s">
        <v>40</v>
      </c>
      <c r="B158" s="13">
        <v>217</v>
      </c>
      <c r="C158" s="13">
        <v>25495</v>
      </c>
      <c r="D158" s="13">
        <v>6616</v>
      </c>
      <c r="E158" s="13">
        <v>3996</v>
      </c>
      <c r="F158" s="13">
        <v>0</v>
      </c>
      <c r="G158" s="13">
        <v>0</v>
      </c>
      <c r="H158" s="13">
        <v>1161</v>
      </c>
      <c r="I158" s="175">
        <v>86255</v>
      </c>
      <c r="J158" s="175">
        <v>264</v>
      </c>
      <c r="K158" s="175">
        <v>21305</v>
      </c>
    </row>
    <row r="159" spans="1:11" ht="21.75" customHeight="1" thickBot="1">
      <c r="A159" s="122" t="s">
        <v>3</v>
      </c>
      <c r="B159" s="18">
        <f aca="true" t="shared" si="6" ref="B159:K159">SUM(B146:B158)</f>
        <v>1292</v>
      </c>
      <c r="C159" s="18">
        <f t="shared" si="6"/>
        <v>269602</v>
      </c>
      <c r="D159" s="18">
        <f t="shared" si="6"/>
        <v>60564</v>
      </c>
      <c r="E159" s="18">
        <f t="shared" si="6"/>
        <v>109520</v>
      </c>
      <c r="F159" s="18">
        <f t="shared" si="6"/>
        <v>62</v>
      </c>
      <c r="G159" s="18">
        <f t="shared" si="6"/>
        <v>8680</v>
      </c>
      <c r="H159" s="18">
        <f t="shared" si="6"/>
        <v>16871</v>
      </c>
      <c r="I159" s="18">
        <f t="shared" si="6"/>
        <v>1234795</v>
      </c>
      <c r="J159" s="18">
        <f t="shared" si="6"/>
        <v>651</v>
      </c>
      <c r="K159" s="18">
        <f t="shared" si="6"/>
        <v>47745</v>
      </c>
    </row>
    <row r="160" ht="15.75" thickTop="1"/>
    <row r="161" spans="1:6" ht="15">
      <c r="A161" s="372"/>
      <c r="B161" s="372"/>
      <c r="C161" s="372"/>
      <c r="D161" s="372"/>
      <c r="E161" s="372"/>
      <c r="F161" s="372"/>
    </row>
    <row r="165" spans="1:11" ht="20.25" customHeight="1">
      <c r="A165" s="339" t="s">
        <v>427</v>
      </c>
      <c r="B165" s="339"/>
      <c r="C165" s="339"/>
      <c r="D165" s="339"/>
      <c r="E165" s="339"/>
      <c r="F165" s="339"/>
      <c r="G165" s="339"/>
      <c r="H165" s="339"/>
      <c r="I165" s="339"/>
      <c r="J165" s="339"/>
      <c r="K165" s="339"/>
    </row>
    <row r="166" spans="1:11" ht="15.75" customHeight="1">
      <c r="A166" s="333" t="s">
        <v>415</v>
      </c>
      <c r="B166" s="333"/>
      <c r="C166" s="332" t="s">
        <v>197</v>
      </c>
      <c r="D166" s="332"/>
      <c r="E166" s="332"/>
      <c r="F166" s="332"/>
      <c r="G166" s="332"/>
      <c r="H166" s="332"/>
      <c r="I166" s="136"/>
      <c r="J166" s="362" t="s">
        <v>66</v>
      </c>
      <c r="K166" s="362"/>
    </row>
    <row r="167" spans="1:11" ht="15.75" customHeight="1">
      <c r="A167" s="346" t="s">
        <v>251</v>
      </c>
      <c r="B167" s="346" t="s">
        <v>211</v>
      </c>
      <c r="C167" s="346"/>
      <c r="D167" s="346" t="s">
        <v>212</v>
      </c>
      <c r="E167" s="346"/>
      <c r="F167" s="346" t="s">
        <v>185</v>
      </c>
      <c r="G167" s="346"/>
      <c r="H167" s="346" t="s">
        <v>480</v>
      </c>
      <c r="I167" s="346"/>
      <c r="J167" s="350" t="s">
        <v>216</v>
      </c>
      <c r="K167" s="350"/>
    </row>
    <row r="168" spans="1:11" ht="16.5" thickBot="1">
      <c r="A168" s="347"/>
      <c r="B168" s="173" t="s">
        <v>25</v>
      </c>
      <c r="C168" s="173" t="s">
        <v>32</v>
      </c>
      <c r="D168" s="173" t="s">
        <v>4</v>
      </c>
      <c r="E168" s="173" t="s">
        <v>32</v>
      </c>
      <c r="F168" s="173" t="s">
        <v>183</v>
      </c>
      <c r="G168" s="173" t="s">
        <v>184</v>
      </c>
      <c r="H168" s="173" t="s">
        <v>64</v>
      </c>
      <c r="I168" s="173" t="s">
        <v>184</v>
      </c>
      <c r="J168" s="173" t="s">
        <v>64</v>
      </c>
      <c r="K168" s="173" t="s">
        <v>184</v>
      </c>
    </row>
    <row r="169" spans="1:12" ht="21.75" customHeight="1" thickTop="1">
      <c r="A169" s="120" t="s">
        <v>354</v>
      </c>
      <c r="B169" s="13">
        <v>86</v>
      </c>
      <c r="C169" s="13">
        <v>4330</v>
      </c>
      <c r="D169" s="13">
        <v>1955</v>
      </c>
      <c r="E169" s="13">
        <v>8535</v>
      </c>
      <c r="F169" s="13">
        <v>1882</v>
      </c>
      <c r="G169" s="13">
        <v>7171</v>
      </c>
      <c r="H169" s="13">
        <v>16</v>
      </c>
      <c r="I169" s="13">
        <v>2000</v>
      </c>
      <c r="J169" s="13">
        <v>70</v>
      </c>
      <c r="K169" s="13">
        <v>75650</v>
      </c>
      <c r="L169" s="31"/>
    </row>
    <row r="170" spans="1:12" ht="21.75" customHeight="1">
      <c r="A170" s="127" t="s">
        <v>33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31"/>
    </row>
    <row r="171" spans="1:11" ht="21.75" customHeight="1">
      <c r="A171" s="120" t="s">
        <v>34</v>
      </c>
      <c r="B171" s="13">
        <v>9</v>
      </c>
      <c r="C171" s="13">
        <v>365</v>
      </c>
      <c r="D171" s="13">
        <v>3144</v>
      </c>
      <c r="E171" s="13">
        <v>4294</v>
      </c>
      <c r="F171" s="13">
        <v>375</v>
      </c>
      <c r="G171" s="13">
        <v>375</v>
      </c>
      <c r="H171" s="13">
        <v>0</v>
      </c>
      <c r="I171" s="13">
        <v>0</v>
      </c>
      <c r="J171" s="13">
        <v>0</v>
      </c>
      <c r="K171" s="13">
        <v>0</v>
      </c>
    </row>
    <row r="172" spans="1:11" ht="21.75" customHeight="1">
      <c r="A172" s="127" t="s">
        <v>409</v>
      </c>
      <c r="B172" s="12">
        <v>0</v>
      </c>
      <c r="C172" s="12">
        <v>0</v>
      </c>
      <c r="D172" s="12">
        <v>1818</v>
      </c>
      <c r="E172" s="12">
        <v>5446</v>
      </c>
      <c r="F172" s="12">
        <v>263</v>
      </c>
      <c r="G172" s="12">
        <v>526</v>
      </c>
      <c r="H172" s="12">
        <v>146</v>
      </c>
      <c r="I172" s="12">
        <v>64000</v>
      </c>
      <c r="J172" s="12">
        <v>15</v>
      </c>
      <c r="K172" s="12">
        <v>30000</v>
      </c>
    </row>
    <row r="173" spans="1:12" ht="21.75" customHeight="1">
      <c r="A173" s="120" t="s">
        <v>35</v>
      </c>
      <c r="B173" s="13">
        <v>13</v>
      </c>
      <c r="C173" s="13">
        <v>570</v>
      </c>
      <c r="D173" s="13">
        <v>830</v>
      </c>
      <c r="E173" s="13">
        <v>4150</v>
      </c>
      <c r="F173" s="13">
        <v>2690</v>
      </c>
      <c r="G173" s="13">
        <v>6050</v>
      </c>
      <c r="H173" s="13">
        <v>0</v>
      </c>
      <c r="I173" s="13">
        <v>0</v>
      </c>
      <c r="J173" s="13">
        <v>0</v>
      </c>
      <c r="K173" s="13">
        <v>0</v>
      </c>
      <c r="L173" s="31"/>
    </row>
    <row r="174" spans="1:12" ht="21.75" customHeight="1">
      <c r="A174" s="127" t="s">
        <v>36</v>
      </c>
      <c r="B174" s="12">
        <v>0</v>
      </c>
      <c r="C174" s="12">
        <v>0</v>
      </c>
      <c r="D174" s="12">
        <v>0</v>
      </c>
      <c r="E174" s="12">
        <v>0</v>
      </c>
      <c r="F174" s="12">
        <v>66</v>
      </c>
      <c r="G174" s="12">
        <v>66</v>
      </c>
      <c r="H174" s="12">
        <v>0</v>
      </c>
      <c r="I174" s="12">
        <v>0</v>
      </c>
      <c r="J174" s="12">
        <v>0</v>
      </c>
      <c r="K174" s="12">
        <v>0</v>
      </c>
      <c r="L174" s="31"/>
    </row>
    <row r="175" spans="1:12" ht="21.75" customHeight="1">
      <c r="A175" s="120" t="s">
        <v>37</v>
      </c>
      <c r="B175" s="13">
        <v>9</v>
      </c>
      <c r="C175" s="13">
        <v>270</v>
      </c>
      <c r="D175" s="13">
        <v>6085</v>
      </c>
      <c r="E175" s="13">
        <v>16555</v>
      </c>
      <c r="F175" s="13">
        <v>550</v>
      </c>
      <c r="G175" s="13">
        <v>1100</v>
      </c>
      <c r="H175" s="13">
        <v>0</v>
      </c>
      <c r="I175" s="13">
        <v>0</v>
      </c>
      <c r="J175" s="13">
        <v>1</v>
      </c>
      <c r="K175" s="13">
        <v>14000</v>
      </c>
      <c r="L175" s="31"/>
    </row>
    <row r="176" spans="1:12" ht="21.75" customHeight="1">
      <c r="A176" s="127" t="s">
        <v>38</v>
      </c>
      <c r="B176" s="12">
        <v>0</v>
      </c>
      <c r="C176" s="12">
        <v>0</v>
      </c>
      <c r="D176" s="12">
        <v>9410</v>
      </c>
      <c r="E176" s="12">
        <v>52730</v>
      </c>
      <c r="F176" s="12">
        <v>1151</v>
      </c>
      <c r="G176" s="12">
        <v>2302</v>
      </c>
      <c r="H176" s="12">
        <v>0</v>
      </c>
      <c r="I176" s="12">
        <v>0</v>
      </c>
      <c r="J176" s="12">
        <v>0</v>
      </c>
      <c r="K176" s="12">
        <v>0</v>
      </c>
      <c r="L176" s="31"/>
    </row>
    <row r="177" spans="1:12" ht="21.75" customHeight="1">
      <c r="A177" s="13" t="s">
        <v>356</v>
      </c>
      <c r="B177" s="13">
        <v>0</v>
      </c>
      <c r="C177" s="13">
        <v>0</v>
      </c>
      <c r="D177" s="13">
        <v>0</v>
      </c>
      <c r="E177" s="13">
        <v>0</v>
      </c>
      <c r="F177" s="13">
        <v>20</v>
      </c>
      <c r="G177" s="13">
        <v>100</v>
      </c>
      <c r="H177" s="13">
        <v>0</v>
      </c>
      <c r="I177" s="13">
        <v>0</v>
      </c>
      <c r="J177" s="13">
        <v>0</v>
      </c>
      <c r="K177" s="13">
        <v>0</v>
      </c>
      <c r="L177" s="31"/>
    </row>
    <row r="178" spans="1:12" ht="21.75" customHeight="1">
      <c r="A178" s="230" t="s">
        <v>410</v>
      </c>
      <c r="B178" s="12">
        <v>0</v>
      </c>
      <c r="C178" s="12">
        <v>0</v>
      </c>
      <c r="D178" s="12">
        <v>550</v>
      </c>
      <c r="E178" s="12">
        <v>1100</v>
      </c>
      <c r="F178" s="12">
        <v>60</v>
      </c>
      <c r="G178" s="12">
        <v>120</v>
      </c>
      <c r="H178" s="12">
        <v>0</v>
      </c>
      <c r="I178" s="12">
        <v>0</v>
      </c>
      <c r="J178" s="12">
        <v>0</v>
      </c>
      <c r="K178" s="12">
        <v>0</v>
      </c>
      <c r="L178" s="31"/>
    </row>
    <row r="179" spans="1:11" ht="21.75" customHeight="1">
      <c r="A179" s="120" t="s">
        <v>411</v>
      </c>
      <c r="B179" s="13">
        <v>0</v>
      </c>
      <c r="C179" s="13">
        <v>0</v>
      </c>
      <c r="D179" s="13">
        <v>0</v>
      </c>
      <c r="E179" s="13">
        <v>0</v>
      </c>
      <c r="F179" s="13">
        <v>21</v>
      </c>
      <c r="G179" s="13">
        <v>45</v>
      </c>
      <c r="H179" s="13">
        <v>0</v>
      </c>
      <c r="I179" s="13">
        <v>0</v>
      </c>
      <c r="J179" s="13">
        <v>0</v>
      </c>
      <c r="K179" s="13">
        <v>0</v>
      </c>
    </row>
    <row r="180" spans="1:12" ht="21.75" customHeight="1">
      <c r="A180" s="127" t="s">
        <v>39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31"/>
    </row>
    <row r="181" spans="1:12" ht="21.75" customHeight="1" thickBot="1">
      <c r="A181" s="120" t="s">
        <v>40</v>
      </c>
      <c r="B181" s="13">
        <v>0</v>
      </c>
      <c r="C181" s="13">
        <v>0</v>
      </c>
      <c r="D181" s="13">
        <v>16533</v>
      </c>
      <c r="E181" s="13">
        <v>33781</v>
      </c>
      <c r="F181" s="13">
        <v>0</v>
      </c>
      <c r="G181" s="13">
        <v>0</v>
      </c>
      <c r="H181" s="13">
        <v>0</v>
      </c>
      <c r="I181" s="13">
        <v>0</v>
      </c>
      <c r="J181" s="13">
        <v>1</v>
      </c>
      <c r="K181" s="13">
        <v>200</v>
      </c>
      <c r="L181" s="31"/>
    </row>
    <row r="182" spans="1:12" ht="21.75" customHeight="1" thickBot="1">
      <c r="A182" s="110" t="s">
        <v>3</v>
      </c>
      <c r="B182" s="18">
        <f aca="true" t="shared" si="7" ref="B182:K182">SUM(B169:B181)</f>
        <v>117</v>
      </c>
      <c r="C182" s="18">
        <f t="shared" si="7"/>
        <v>5535</v>
      </c>
      <c r="D182" s="18">
        <f t="shared" si="7"/>
        <v>40325</v>
      </c>
      <c r="E182" s="18">
        <f t="shared" si="7"/>
        <v>126591</v>
      </c>
      <c r="F182" s="18">
        <f t="shared" si="7"/>
        <v>7078</v>
      </c>
      <c r="G182" s="18">
        <f t="shared" si="7"/>
        <v>17855</v>
      </c>
      <c r="H182" s="18">
        <f t="shared" si="7"/>
        <v>162</v>
      </c>
      <c r="I182" s="18">
        <f t="shared" si="7"/>
        <v>66000</v>
      </c>
      <c r="J182" s="18">
        <f t="shared" si="7"/>
        <v>87</v>
      </c>
      <c r="K182" s="18">
        <f t="shared" si="7"/>
        <v>119850</v>
      </c>
      <c r="L182" s="31"/>
    </row>
    <row r="183" spans="8:12" ht="16.5" thickTop="1">
      <c r="H183" s="17"/>
      <c r="I183" s="17"/>
      <c r="J183" s="20"/>
      <c r="L183" s="31"/>
    </row>
    <row r="184" spans="1:12" ht="15.75">
      <c r="A184" s="372"/>
      <c r="B184" s="372"/>
      <c r="C184" s="372"/>
      <c r="D184" s="372"/>
      <c r="E184" s="372"/>
      <c r="F184" s="372"/>
      <c r="L184" s="31"/>
    </row>
    <row r="185" ht="15.75">
      <c r="L185" s="31"/>
    </row>
    <row r="187" spans="1:10" ht="20.25" customHeight="1">
      <c r="A187" s="339" t="s">
        <v>428</v>
      </c>
      <c r="B187" s="339"/>
      <c r="C187" s="339"/>
      <c r="D187" s="339"/>
      <c r="E187" s="339"/>
      <c r="F187" s="339"/>
      <c r="G187" s="339"/>
      <c r="H187" s="339"/>
      <c r="I187" s="339"/>
      <c r="J187" s="339"/>
    </row>
    <row r="188" spans="1:10" ht="15.75" customHeight="1">
      <c r="A188" s="333" t="s">
        <v>412</v>
      </c>
      <c r="B188" s="333"/>
      <c r="C188" s="119"/>
      <c r="D188" s="332" t="s">
        <v>62</v>
      </c>
      <c r="E188" s="332"/>
      <c r="F188" s="332"/>
      <c r="G188" s="334" t="s">
        <v>63</v>
      </c>
      <c r="H188" s="334"/>
      <c r="I188" s="334"/>
      <c r="J188" s="334"/>
    </row>
    <row r="189" spans="1:10" ht="22.5" customHeight="1">
      <c r="A189" s="350" t="s">
        <v>251</v>
      </c>
      <c r="B189" s="376" t="s">
        <v>213</v>
      </c>
      <c r="C189" s="376"/>
      <c r="D189" s="376" t="s">
        <v>214</v>
      </c>
      <c r="E189" s="376"/>
      <c r="F189" s="376" t="s">
        <v>215</v>
      </c>
      <c r="G189" s="376"/>
      <c r="H189" s="148" t="s">
        <v>255</v>
      </c>
      <c r="I189" s="376" t="s">
        <v>209</v>
      </c>
      <c r="J189" s="376"/>
    </row>
    <row r="190" spans="1:10" ht="16.5" thickBot="1">
      <c r="A190" s="351"/>
      <c r="B190" s="173" t="s">
        <v>22</v>
      </c>
      <c r="C190" s="173" t="s">
        <v>32</v>
      </c>
      <c r="D190" s="173" t="s">
        <v>22</v>
      </c>
      <c r="E190" s="173" t="s">
        <v>32</v>
      </c>
      <c r="F190" s="173" t="s">
        <v>4</v>
      </c>
      <c r="G190" s="173" t="s">
        <v>32</v>
      </c>
      <c r="H190" s="173" t="s">
        <v>32</v>
      </c>
      <c r="I190" s="173" t="s">
        <v>25</v>
      </c>
      <c r="J190" s="173" t="s">
        <v>184</v>
      </c>
    </row>
    <row r="191" spans="1:10" ht="21.75" customHeight="1" thickTop="1">
      <c r="A191" s="120" t="s">
        <v>354</v>
      </c>
      <c r="B191" s="13">
        <v>0</v>
      </c>
      <c r="C191" s="13">
        <v>0</v>
      </c>
      <c r="D191" s="13">
        <v>0</v>
      </c>
      <c r="E191" s="13">
        <v>0</v>
      </c>
      <c r="F191" s="13">
        <v>13</v>
      </c>
      <c r="G191" s="13">
        <v>19050</v>
      </c>
      <c r="H191" s="137">
        <v>1378250</v>
      </c>
      <c r="I191" s="137">
        <v>9</v>
      </c>
      <c r="J191" s="137">
        <v>70750</v>
      </c>
    </row>
    <row r="192" spans="1:18" ht="21.75" customHeight="1">
      <c r="A192" s="127" t="s">
        <v>33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R192">
        <f>P183</f>
        <v>0</v>
      </c>
    </row>
    <row r="193" spans="1:10" ht="21.75" customHeight="1">
      <c r="A193" s="120" t="s">
        <v>34</v>
      </c>
      <c r="B193" s="13">
        <v>250</v>
      </c>
      <c r="C193" s="13">
        <v>8750</v>
      </c>
      <c r="D193" s="13">
        <v>0</v>
      </c>
      <c r="E193" s="13">
        <v>0</v>
      </c>
      <c r="F193" s="13">
        <v>1</v>
      </c>
      <c r="G193" s="13">
        <v>5000</v>
      </c>
      <c r="H193" s="13">
        <v>1206000</v>
      </c>
      <c r="I193" s="13">
        <v>0</v>
      </c>
      <c r="J193" s="13">
        <v>0</v>
      </c>
    </row>
    <row r="194" spans="1:10" ht="21.75" customHeight="1">
      <c r="A194" s="127" t="s">
        <v>409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774250</v>
      </c>
      <c r="I194" s="12">
        <v>0</v>
      </c>
      <c r="J194" s="12">
        <v>0</v>
      </c>
    </row>
    <row r="195" spans="1:10" ht="21.75" customHeight="1">
      <c r="A195" s="120" t="s">
        <v>35</v>
      </c>
      <c r="B195" s="13">
        <v>490</v>
      </c>
      <c r="C195" s="13">
        <v>8600</v>
      </c>
      <c r="D195" s="13">
        <v>4160</v>
      </c>
      <c r="E195" s="13">
        <v>124800</v>
      </c>
      <c r="F195" s="13">
        <v>13</v>
      </c>
      <c r="G195" s="13">
        <v>84000</v>
      </c>
      <c r="H195" s="13">
        <v>6520000</v>
      </c>
      <c r="I195" s="13">
        <v>2</v>
      </c>
      <c r="J195" s="13">
        <v>80000</v>
      </c>
    </row>
    <row r="196" spans="1:10" ht="21.75" customHeight="1">
      <c r="A196" s="127" t="s">
        <v>36</v>
      </c>
      <c r="B196" s="12">
        <v>1681</v>
      </c>
      <c r="C196" s="12">
        <v>38663</v>
      </c>
      <c r="D196" s="12">
        <v>150</v>
      </c>
      <c r="E196" s="12">
        <v>4500</v>
      </c>
      <c r="F196" s="12">
        <v>0</v>
      </c>
      <c r="G196" s="12">
        <v>0</v>
      </c>
      <c r="H196" s="12">
        <v>29560</v>
      </c>
      <c r="I196" s="12">
        <v>0</v>
      </c>
      <c r="J196" s="12">
        <v>0</v>
      </c>
    </row>
    <row r="197" spans="1:10" ht="21.75" customHeight="1">
      <c r="A197" s="120" t="s">
        <v>37</v>
      </c>
      <c r="B197" s="13">
        <v>3200</v>
      </c>
      <c r="C197" s="13">
        <v>54000</v>
      </c>
      <c r="D197" s="13">
        <v>0</v>
      </c>
      <c r="E197" s="13">
        <v>0</v>
      </c>
      <c r="F197" s="13">
        <v>4</v>
      </c>
      <c r="G197" s="13">
        <v>48000</v>
      </c>
      <c r="H197" s="13">
        <v>3679968</v>
      </c>
      <c r="I197" s="13">
        <v>0</v>
      </c>
      <c r="J197" s="13">
        <v>0</v>
      </c>
    </row>
    <row r="198" spans="1:10" ht="21.75" customHeight="1">
      <c r="A198" s="127" t="s">
        <v>38</v>
      </c>
      <c r="B198" s="12">
        <v>180</v>
      </c>
      <c r="C198" s="12">
        <v>9000</v>
      </c>
      <c r="D198" s="12">
        <v>130</v>
      </c>
      <c r="E198" s="12">
        <v>6500</v>
      </c>
      <c r="F198" s="12">
        <v>43</v>
      </c>
      <c r="G198" s="12">
        <v>321000</v>
      </c>
      <c r="H198" s="12">
        <v>892180</v>
      </c>
      <c r="I198" s="12">
        <v>6</v>
      </c>
      <c r="J198" s="12">
        <v>31500</v>
      </c>
    </row>
    <row r="199" spans="1:10" ht="21.75" customHeight="1">
      <c r="A199" s="13" t="s">
        <v>356</v>
      </c>
      <c r="B199" s="13">
        <v>0</v>
      </c>
      <c r="C199" s="13">
        <v>0</v>
      </c>
      <c r="D199" s="13">
        <v>0</v>
      </c>
      <c r="E199" s="13">
        <v>0</v>
      </c>
      <c r="F199" s="13">
        <v>3</v>
      </c>
      <c r="G199" s="13">
        <v>25200</v>
      </c>
      <c r="H199" s="13">
        <v>386002</v>
      </c>
      <c r="I199" s="13">
        <v>1</v>
      </c>
      <c r="J199" s="13">
        <v>5000</v>
      </c>
    </row>
    <row r="200" spans="1:10" ht="21.75" customHeight="1">
      <c r="A200" s="230" t="s">
        <v>410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420000</v>
      </c>
      <c r="I200" s="12">
        <v>0</v>
      </c>
      <c r="J200" s="12">
        <v>0</v>
      </c>
    </row>
    <row r="201" spans="1:10" ht="21.75" customHeight="1">
      <c r="A201" s="120" t="s">
        <v>411</v>
      </c>
      <c r="B201" s="13">
        <v>56</v>
      </c>
      <c r="C201" s="13">
        <v>2520</v>
      </c>
      <c r="D201" s="13">
        <v>0</v>
      </c>
      <c r="E201" s="13">
        <v>0</v>
      </c>
      <c r="F201" s="13">
        <v>0</v>
      </c>
      <c r="G201" s="13">
        <v>0</v>
      </c>
      <c r="H201" s="13">
        <v>71800</v>
      </c>
      <c r="I201" s="13">
        <v>0</v>
      </c>
      <c r="J201" s="13">
        <v>0</v>
      </c>
    </row>
    <row r="202" spans="1:10" ht="21.75" customHeight="1">
      <c r="A202" s="127" t="s">
        <v>39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350000</v>
      </c>
      <c r="I202" s="12">
        <v>0</v>
      </c>
      <c r="J202" s="12">
        <v>0</v>
      </c>
    </row>
    <row r="203" spans="1:10" ht="21.75" customHeight="1" thickBot="1">
      <c r="A203" s="120" t="s">
        <v>40</v>
      </c>
      <c r="B203" s="13">
        <v>11160</v>
      </c>
      <c r="C203" s="13">
        <v>157340</v>
      </c>
      <c r="D203" s="13">
        <v>11113</v>
      </c>
      <c r="E203" s="13">
        <v>822750</v>
      </c>
      <c r="F203" s="13">
        <v>53</v>
      </c>
      <c r="G203" s="13">
        <v>573000</v>
      </c>
      <c r="H203" s="13">
        <v>9437805</v>
      </c>
      <c r="I203" s="13">
        <v>3</v>
      </c>
      <c r="J203" s="13">
        <v>1500</v>
      </c>
    </row>
    <row r="204" spans="1:10" ht="21.75" customHeight="1" thickBot="1">
      <c r="A204" s="122" t="s">
        <v>3</v>
      </c>
      <c r="B204" s="18">
        <f aca="true" t="shared" si="8" ref="B204:J204">SUM(B191:B203)</f>
        <v>17017</v>
      </c>
      <c r="C204" s="18">
        <f t="shared" si="8"/>
        <v>278873</v>
      </c>
      <c r="D204" s="18">
        <f t="shared" si="8"/>
        <v>15553</v>
      </c>
      <c r="E204" s="18">
        <f t="shared" si="8"/>
        <v>958550</v>
      </c>
      <c r="F204" s="18">
        <f t="shared" si="8"/>
        <v>130</v>
      </c>
      <c r="G204" s="18">
        <f t="shared" si="8"/>
        <v>1075250</v>
      </c>
      <c r="H204" s="18">
        <f t="shared" si="8"/>
        <v>25145815</v>
      </c>
      <c r="I204" s="18">
        <f t="shared" si="8"/>
        <v>21</v>
      </c>
      <c r="J204" s="18">
        <f t="shared" si="8"/>
        <v>188750</v>
      </c>
    </row>
    <row r="205" spans="1:9" ht="15.75" thickTop="1">
      <c r="A205"/>
      <c r="I205" s="4"/>
    </row>
    <row r="206" spans="1:6" ht="15">
      <c r="A206" s="372"/>
      <c r="B206" s="372"/>
      <c r="C206" s="372"/>
      <c r="D206" s="372"/>
      <c r="E206" s="372"/>
      <c r="F206" s="372"/>
    </row>
    <row r="210" ht="15">
      <c r="R210" s="10"/>
    </row>
    <row r="212" ht="15" customHeight="1"/>
    <row r="213" ht="15" customHeight="1"/>
    <row r="216" spans="18:20" ht="15">
      <c r="R216" s="375" t="s">
        <v>481</v>
      </c>
      <c r="S216" s="375"/>
      <c r="T216" s="375"/>
    </row>
    <row r="217" spans="18:20" ht="23.25">
      <c r="R217" s="10">
        <f>C19+E19+G19+I19+C43+E43+G43+I43+C66+E66+G66+I66+C88+E88+G88+I88+C114+E114+G114+I114+C137+E137+G137+I137+C159+E159+G159+I159+K159+C182+E182+G182+I182+K182+C204+E204+G204+H204+J204</f>
        <v>152718184</v>
      </c>
      <c r="T217" s="275">
        <f>C19+E19+G19+I19+C43+E43+G43+I43+C66+E66+G66+I66+C88+E88+G88+I88+C114+E114+G114+I114+C137+E137+G137+I137+C159+E159+G159+I159+K159+C182+E182+G182+I182+K182+C204</f>
        <v>125349819</v>
      </c>
    </row>
  </sheetData>
  <sheetProtection/>
  <mergeCells count="94">
    <mergeCell ref="R216:T216"/>
    <mergeCell ref="J144:K144"/>
    <mergeCell ref="G143:K143"/>
    <mergeCell ref="A142:K142"/>
    <mergeCell ref="J166:K166"/>
    <mergeCell ref="C166:H166"/>
    <mergeCell ref="A161:F161"/>
    <mergeCell ref="F144:G144"/>
    <mergeCell ref="H144:I144"/>
    <mergeCell ref="A143:B143"/>
    <mergeCell ref="A144:A145"/>
    <mergeCell ref="D188:F188"/>
    <mergeCell ref="A189:A190"/>
    <mergeCell ref="I189:J189"/>
    <mergeCell ref="A165:K165"/>
    <mergeCell ref="A187:J187"/>
    <mergeCell ref="G188:J188"/>
    <mergeCell ref="J167:K167"/>
    <mergeCell ref="H167:I167"/>
    <mergeCell ref="F167:G167"/>
    <mergeCell ref="A188:B188"/>
    <mergeCell ref="A184:F184"/>
    <mergeCell ref="A21:F21"/>
    <mergeCell ref="A45:F45"/>
    <mergeCell ref="A90:F90"/>
    <mergeCell ref="A116:F116"/>
    <mergeCell ref="A139:F139"/>
    <mergeCell ref="A167:A168"/>
    <mergeCell ref="B167:C167"/>
    <mergeCell ref="B144:C144"/>
    <mergeCell ref="D144:E144"/>
    <mergeCell ref="D143:F143"/>
    <mergeCell ref="D167:E167"/>
    <mergeCell ref="A166:B166"/>
    <mergeCell ref="D72:F72"/>
    <mergeCell ref="A98:B98"/>
    <mergeCell ref="D98:F98"/>
    <mergeCell ref="F122:G122"/>
    <mergeCell ref="G98:I98"/>
    <mergeCell ref="A99:A100"/>
    <mergeCell ref="B99:C99"/>
    <mergeCell ref="D99:E99"/>
    <mergeCell ref="F99:G99"/>
    <mergeCell ref="H99:I99"/>
    <mergeCell ref="B28:C28"/>
    <mergeCell ref="D50:F50"/>
    <mergeCell ref="G50:I50"/>
    <mergeCell ref="A51:A52"/>
    <mergeCell ref="B51:C51"/>
    <mergeCell ref="B73:C73"/>
    <mergeCell ref="D51:E51"/>
    <mergeCell ref="D73:E73"/>
    <mergeCell ref="F73:G73"/>
    <mergeCell ref="A72:B72"/>
    <mergeCell ref="G3:I3"/>
    <mergeCell ref="A4:A5"/>
    <mergeCell ref="B4:C4"/>
    <mergeCell ref="D4:E4"/>
    <mergeCell ref="F4:G4"/>
    <mergeCell ref="G72:I72"/>
    <mergeCell ref="F51:G51"/>
    <mergeCell ref="H51:I51"/>
    <mergeCell ref="A27:B27"/>
    <mergeCell ref="D27:F27"/>
    <mergeCell ref="A2:I2"/>
    <mergeCell ref="A26:I26"/>
    <mergeCell ref="A49:I49"/>
    <mergeCell ref="A71:I71"/>
    <mergeCell ref="A97:I97"/>
    <mergeCell ref="D28:E28"/>
    <mergeCell ref="F28:G28"/>
    <mergeCell ref="A50:B50"/>
    <mergeCell ref="A3:B3"/>
    <mergeCell ref="D3:F3"/>
    <mergeCell ref="H4:I4"/>
    <mergeCell ref="B122:C122"/>
    <mergeCell ref="D122:E122"/>
    <mergeCell ref="A121:B121"/>
    <mergeCell ref="H122:I122"/>
    <mergeCell ref="A73:A74"/>
    <mergeCell ref="H73:I73"/>
    <mergeCell ref="G27:I27"/>
    <mergeCell ref="A28:A29"/>
    <mergeCell ref="A122:A123"/>
    <mergeCell ref="P30:Q30"/>
    <mergeCell ref="L29:M29"/>
    <mergeCell ref="H28:I28"/>
    <mergeCell ref="A206:F206"/>
    <mergeCell ref="B189:C189"/>
    <mergeCell ref="D189:E189"/>
    <mergeCell ref="F189:G189"/>
    <mergeCell ref="A120:I120"/>
    <mergeCell ref="H121:I121"/>
    <mergeCell ref="D121:F121"/>
  </mergeCells>
  <printOptions/>
  <pageMargins left="1" right="1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Q48"/>
  <sheetViews>
    <sheetView rightToLeft="1" zoomScalePageLayoutView="0" workbookViewId="0" topLeftCell="A3">
      <selection activeCell="O15" sqref="O15"/>
    </sheetView>
  </sheetViews>
  <sheetFormatPr defaultColWidth="9.140625" defaultRowHeight="15"/>
  <cols>
    <col min="1" max="2" width="9.00390625" style="0" customWidth="1"/>
    <col min="3" max="3" width="11.421875" style="0" customWidth="1"/>
    <col min="4" max="4" width="10.140625" style="0" customWidth="1"/>
    <col min="5" max="5" width="13.8515625" style="0" customWidth="1"/>
    <col min="6" max="6" width="10.28125" style="0" customWidth="1"/>
    <col min="7" max="7" width="13.28125" style="0" customWidth="1"/>
    <col min="8" max="8" width="9.421875" style="0" customWidth="1"/>
    <col min="9" max="9" width="12.140625" style="0" customWidth="1"/>
    <col min="10" max="10" width="8.421875" style="0" customWidth="1"/>
    <col min="11" max="11" width="13.140625" style="0" customWidth="1"/>
    <col min="15" max="15" width="10.57421875" style="0" customWidth="1"/>
    <col min="17" max="17" width="11.140625" style="0" customWidth="1"/>
  </cols>
  <sheetData>
    <row r="3" spans="1:11" ht="21.75" customHeight="1">
      <c r="A3" s="302" t="s">
        <v>429</v>
      </c>
      <c r="B3" s="302"/>
      <c r="C3" s="302"/>
      <c r="D3" s="302"/>
      <c r="E3" s="302"/>
      <c r="F3" s="302"/>
      <c r="G3" s="302"/>
      <c r="H3" s="302"/>
      <c r="I3" s="302"/>
      <c r="J3" s="68"/>
      <c r="K3" s="68"/>
    </row>
    <row r="4" spans="1:11" ht="18.75" customHeight="1">
      <c r="A4" s="380" t="s">
        <v>269</v>
      </c>
      <c r="B4" s="380"/>
      <c r="C4" s="138"/>
      <c r="D4" s="138"/>
      <c r="E4" s="138"/>
      <c r="F4" s="138"/>
      <c r="G4" s="138"/>
      <c r="H4" s="381" t="s">
        <v>88</v>
      </c>
      <c r="I4" s="381"/>
      <c r="J4" s="64"/>
      <c r="K4" s="64"/>
    </row>
    <row r="5" spans="1:11" ht="15.75">
      <c r="A5" s="382" t="s">
        <v>9</v>
      </c>
      <c r="B5" s="382" t="s">
        <v>256</v>
      </c>
      <c r="C5" s="382"/>
      <c r="D5" s="382" t="s">
        <v>257</v>
      </c>
      <c r="E5" s="382"/>
      <c r="F5" s="382" t="s">
        <v>258</v>
      </c>
      <c r="G5" s="382"/>
      <c r="H5" s="382" t="s">
        <v>259</v>
      </c>
      <c r="I5" s="382"/>
      <c r="J5" s="69"/>
      <c r="K5" s="69"/>
    </row>
    <row r="6" spans="1:11" ht="16.5" thickBot="1">
      <c r="A6" s="383"/>
      <c r="B6" s="174" t="s">
        <v>4</v>
      </c>
      <c r="C6" s="174" t="s">
        <v>68</v>
      </c>
      <c r="D6" s="174" t="s">
        <v>4</v>
      </c>
      <c r="E6" s="174" t="s">
        <v>68</v>
      </c>
      <c r="F6" s="174" t="s">
        <v>4</v>
      </c>
      <c r="G6" s="174" t="s">
        <v>68</v>
      </c>
      <c r="H6" s="174" t="s">
        <v>4</v>
      </c>
      <c r="I6" s="174" t="s">
        <v>68</v>
      </c>
      <c r="J6" s="70"/>
      <c r="K6" s="70"/>
    </row>
    <row r="7" spans="1:11" ht="21.75" customHeight="1" thickTop="1">
      <c r="A7" s="225" t="s">
        <v>354</v>
      </c>
      <c r="B7" s="65">
        <v>209</v>
      </c>
      <c r="C7" s="65">
        <v>2229625</v>
      </c>
      <c r="D7" s="65">
        <v>345</v>
      </c>
      <c r="E7" s="65">
        <v>661250</v>
      </c>
      <c r="F7" s="65">
        <v>200</v>
      </c>
      <c r="G7" s="65">
        <v>357750</v>
      </c>
      <c r="H7" s="65">
        <v>2892</v>
      </c>
      <c r="I7" s="65">
        <v>2782400</v>
      </c>
      <c r="J7" s="71"/>
      <c r="K7" s="71"/>
    </row>
    <row r="8" spans="1:11" ht="21.75" customHeight="1">
      <c r="A8" s="226" t="s">
        <v>33</v>
      </c>
      <c r="B8" s="66">
        <v>5</v>
      </c>
      <c r="C8" s="66">
        <v>5200</v>
      </c>
      <c r="D8" s="66">
        <v>2</v>
      </c>
      <c r="E8" s="66">
        <v>1520</v>
      </c>
      <c r="F8" s="66">
        <v>3</v>
      </c>
      <c r="G8" s="66">
        <v>4740</v>
      </c>
      <c r="H8" s="66">
        <v>21</v>
      </c>
      <c r="I8" s="66">
        <v>17720</v>
      </c>
      <c r="J8" s="71"/>
      <c r="K8" s="71"/>
    </row>
    <row r="9" spans="1:11" ht="21.75" customHeight="1">
      <c r="A9" s="225" t="s">
        <v>34</v>
      </c>
      <c r="B9" s="65">
        <v>50</v>
      </c>
      <c r="C9" s="65">
        <v>501975</v>
      </c>
      <c r="D9" s="65">
        <v>17</v>
      </c>
      <c r="E9" s="65">
        <v>118125</v>
      </c>
      <c r="F9" s="65">
        <v>29</v>
      </c>
      <c r="G9" s="65">
        <v>216035</v>
      </c>
      <c r="H9" s="65">
        <v>767</v>
      </c>
      <c r="I9" s="65">
        <v>2080555</v>
      </c>
      <c r="J9" s="71"/>
      <c r="K9" s="71"/>
    </row>
    <row r="10" spans="1:11" ht="21.75" customHeight="1">
      <c r="A10" s="226" t="s">
        <v>355</v>
      </c>
      <c r="B10" s="66">
        <v>123</v>
      </c>
      <c r="C10" s="66">
        <v>485080</v>
      </c>
      <c r="D10" s="66">
        <v>127</v>
      </c>
      <c r="E10" s="66">
        <v>333645</v>
      </c>
      <c r="F10" s="66">
        <v>49</v>
      </c>
      <c r="G10" s="66">
        <v>121370</v>
      </c>
      <c r="H10" s="66">
        <v>840</v>
      </c>
      <c r="I10" s="66">
        <v>1343660</v>
      </c>
      <c r="J10" s="71"/>
      <c r="K10" s="71"/>
    </row>
    <row r="11" spans="1:11" ht="21.75" customHeight="1">
      <c r="A11" s="225" t="s">
        <v>35</v>
      </c>
      <c r="B11" s="65">
        <v>116</v>
      </c>
      <c r="C11" s="65">
        <v>1272990</v>
      </c>
      <c r="D11" s="65">
        <v>98</v>
      </c>
      <c r="E11" s="65">
        <v>658175</v>
      </c>
      <c r="F11" s="65">
        <v>76</v>
      </c>
      <c r="G11" s="65">
        <v>413875</v>
      </c>
      <c r="H11" s="65">
        <v>995</v>
      </c>
      <c r="I11" s="65">
        <v>6155450</v>
      </c>
      <c r="J11" s="71"/>
      <c r="K11" s="71"/>
    </row>
    <row r="12" spans="1:11" ht="21.75" customHeight="1">
      <c r="A12" s="226" t="s">
        <v>36</v>
      </c>
      <c r="B12" s="66">
        <v>14</v>
      </c>
      <c r="C12" s="66">
        <v>148300</v>
      </c>
      <c r="D12" s="66">
        <v>34</v>
      </c>
      <c r="E12" s="66">
        <v>181730</v>
      </c>
      <c r="F12" s="66">
        <v>13</v>
      </c>
      <c r="G12" s="66">
        <v>54000</v>
      </c>
      <c r="H12" s="66">
        <v>103</v>
      </c>
      <c r="I12" s="66">
        <v>771725</v>
      </c>
      <c r="J12" s="71"/>
      <c r="K12" s="71"/>
    </row>
    <row r="13" spans="1:11" ht="21.75" customHeight="1">
      <c r="A13" s="225" t="s">
        <v>37</v>
      </c>
      <c r="B13" s="65">
        <v>285</v>
      </c>
      <c r="C13" s="65">
        <v>1008660</v>
      </c>
      <c r="D13" s="65">
        <v>246</v>
      </c>
      <c r="E13" s="65">
        <v>610655</v>
      </c>
      <c r="F13" s="65">
        <v>171</v>
      </c>
      <c r="G13" s="65">
        <v>334400</v>
      </c>
      <c r="H13" s="65">
        <v>3314</v>
      </c>
      <c r="I13" s="65">
        <v>6820310</v>
      </c>
      <c r="J13" s="71"/>
      <c r="K13" s="71"/>
    </row>
    <row r="14" spans="1:11" ht="21.75" customHeight="1">
      <c r="A14" s="226" t="s">
        <v>38</v>
      </c>
      <c r="B14" s="66">
        <v>30</v>
      </c>
      <c r="C14" s="66">
        <v>849200</v>
      </c>
      <c r="D14" s="66">
        <v>24</v>
      </c>
      <c r="E14" s="66">
        <v>442950</v>
      </c>
      <c r="F14" s="66">
        <v>27</v>
      </c>
      <c r="G14" s="66">
        <v>453175</v>
      </c>
      <c r="H14" s="66">
        <v>302</v>
      </c>
      <c r="I14" s="66">
        <v>4041875</v>
      </c>
      <c r="J14" s="71"/>
      <c r="K14" s="71"/>
    </row>
    <row r="15" spans="1:11" ht="21.75" customHeight="1">
      <c r="A15" s="225" t="s">
        <v>356</v>
      </c>
      <c r="B15" s="65">
        <v>19</v>
      </c>
      <c r="C15" s="65">
        <v>34950</v>
      </c>
      <c r="D15" s="65">
        <v>30</v>
      </c>
      <c r="E15" s="65">
        <v>67500</v>
      </c>
      <c r="F15" s="65">
        <v>10</v>
      </c>
      <c r="G15" s="65">
        <v>11250</v>
      </c>
      <c r="H15" s="65">
        <v>24</v>
      </c>
      <c r="I15" s="65">
        <v>43800</v>
      </c>
      <c r="J15" s="71"/>
      <c r="K15" s="71"/>
    </row>
    <row r="16" spans="1:11" ht="21.75" customHeight="1">
      <c r="A16" s="226" t="s">
        <v>96</v>
      </c>
      <c r="B16" s="66">
        <v>3</v>
      </c>
      <c r="C16" s="66">
        <v>72050</v>
      </c>
      <c r="D16" s="66">
        <v>2</v>
      </c>
      <c r="E16" s="66">
        <v>24250</v>
      </c>
      <c r="F16" s="66">
        <v>2</v>
      </c>
      <c r="G16" s="66">
        <v>19600</v>
      </c>
      <c r="H16" s="66">
        <v>18</v>
      </c>
      <c r="I16" s="66">
        <v>107250</v>
      </c>
      <c r="J16" s="71"/>
      <c r="K16" s="71"/>
    </row>
    <row r="17" spans="1:11" ht="21.75" customHeight="1">
      <c r="A17" s="225" t="s">
        <v>95</v>
      </c>
      <c r="B17" s="65">
        <v>82</v>
      </c>
      <c r="C17" s="65">
        <v>266600</v>
      </c>
      <c r="D17" s="65">
        <v>60</v>
      </c>
      <c r="E17" s="65">
        <v>145200</v>
      </c>
      <c r="F17" s="65">
        <v>52</v>
      </c>
      <c r="G17" s="65">
        <v>122950</v>
      </c>
      <c r="H17" s="65">
        <v>973</v>
      </c>
      <c r="I17" s="65">
        <v>2696475</v>
      </c>
      <c r="J17" s="71"/>
      <c r="K17" s="71"/>
    </row>
    <row r="18" spans="1:11" ht="21.75" customHeight="1">
      <c r="A18" s="226" t="s">
        <v>39</v>
      </c>
      <c r="B18" s="66">
        <v>6</v>
      </c>
      <c r="C18" s="66">
        <v>49900</v>
      </c>
      <c r="D18" s="66">
        <v>8</v>
      </c>
      <c r="E18" s="66">
        <v>58150</v>
      </c>
      <c r="F18" s="66">
        <v>8</v>
      </c>
      <c r="G18" s="66">
        <v>55050</v>
      </c>
      <c r="H18" s="66">
        <v>45</v>
      </c>
      <c r="I18" s="66">
        <v>226500</v>
      </c>
      <c r="J18" s="71"/>
      <c r="K18" s="71"/>
    </row>
    <row r="19" spans="1:11" ht="21.75" customHeight="1" thickBot="1">
      <c r="A19" s="225" t="s">
        <v>40</v>
      </c>
      <c r="B19" s="65">
        <v>61</v>
      </c>
      <c r="C19" s="65">
        <v>2122275</v>
      </c>
      <c r="D19" s="65">
        <v>40</v>
      </c>
      <c r="E19" s="65">
        <v>871600</v>
      </c>
      <c r="F19" s="65">
        <v>66</v>
      </c>
      <c r="G19" s="65">
        <v>935875</v>
      </c>
      <c r="H19" s="65">
        <v>1105</v>
      </c>
      <c r="I19" s="65">
        <v>8462625</v>
      </c>
      <c r="J19" s="71"/>
      <c r="K19" s="71"/>
    </row>
    <row r="20" spans="1:11" ht="21.75" customHeight="1" thickBot="1">
      <c r="A20" s="169" t="s">
        <v>3</v>
      </c>
      <c r="B20" s="78">
        <f aca="true" t="shared" si="0" ref="B20:I20">SUM(B7:B19)</f>
        <v>1003</v>
      </c>
      <c r="C20" s="78">
        <f t="shared" si="0"/>
        <v>9046805</v>
      </c>
      <c r="D20" s="78">
        <f t="shared" si="0"/>
        <v>1033</v>
      </c>
      <c r="E20" s="78">
        <f t="shared" si="0"/>
        <v>4174750</v>
      </c>
      <c r="F20" s="78">
        <f t="shared" si="0"/>
        <v>706</v>
      </c>
      <c r="G20" s="78">
        <f t="shared" si="0"/>
        <v>3100070</v>
      </c>
      <c r="H20" s="78">
        <f t="shared" si="0"/>
        <v>11399</v>
      </c>
      <c r="I20" s="78">
        <f t="shared" si="0"/>
        <v>35550345</v>
      </c>
      <c r="J20" s="72"/>
      <c r="K20" s="72"/>
    </row>
    <row r="21" ht="21.75" customHeight="1" thickTop="1"/>
    <row r="22" spans="1:6" ht="15">
      <c r="A22" s="73"/>
      <c r="B22" s="73"/>
      <c r="C22" s="73"/>
      <c r="D22" s="73"/>
      <c r="E22" s="73"/>
      <c r="F22" s="73"/>
    </row>
    <row r="26" spans="1:11" ht="22.5" customHeight="1">
      <c r="A26" s="302" t="s">
        <v>430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</row>
    <row r="27" spans="1:11" ht="21" customHeight="1">
      <c r="A27" s="380" t="s">
        <v>524</v>
      </c>
      <c r="B27" s="380"/>
      <c r="C27" s="138"/>
      <c r="D27" s="138"/>
      <c r="E27" s="138"/>
      <c r="F27" s="138"/>
      <c r="G27" s="138"/>
      <c r="H27" s="381" t="s">
        <v>88</v>
      </c>
      <c r="I27" s="381"/>
      <c r="J27" s="381"/>
      <c r="K27" s="381"/>
    </row>
    <row r="28" spans="1:11" ht="28.5" customHeight="1">
      <c r="A28" s="382" t="s">
        <v>9</v>
      </c>
      <c r="B28" s="382" t="s">
        <v>260</v>
      </c>
      <c r="C28" s="382"/>
      <c r="D28" s="384" t="s">
        <v>69</v>
      </c>
      <c r="E28" s="384"/>
      <c r="F28" s="382" t="s">
        <v>261</v>
      </c>
      <c r="G28" s="382"/>
      <c r="H28" s="382" t="s">
        <v>262</v>
      </c>
      <c r="I28" s="382"/>
      <c r="J28" s="382" t="s">
        <v>263</v>
      </c>
      <c r="K28" s="382"/>
    </row>
    <row r="29" spans="1:17" ht="16.5" thickBot="1">
      <c r="A29" s="383"/>
      <c r="B29" s="176" t="s">
        <v>4</v>
      </c>
      <c r="C29" s="176" t="s">
        <v>68</v>
      </c>
      <c r="D29" s="176" t="s">
        <v>4</v>
      </c>
      <c r="E29" s="176" t="s">
        <v>68</v>
      </c>
      <c r="F29" s="176" t="s">
        <v>4</v>
      </c>
      <c r="G29" s="176" t="s">
        <v>68</v>
      </c>
      <c r="H29" s="176" t="s">
        <v>4</v>
      </c>
      <c r="I29" s="176" t="s">
        <v>68</v>
      </c>
      <c r="J29" s="212" t="s">
        <v>4</v>
      </c>
      <c r="K29" s="176" t="s">
        <v>68</v>
      </c>
      <c r="O29" t="s">
        <v>364</v>
      </c>
      <c r="P29" t="s">
        <v>365</v>
      </c>
      <c r="Q29" t="s">
        <v>91</v>
      </c>
    </row>
    <row r="30" spans="1:17" ht="21.75" customHeight="1" thickTop="1">
      <c r="A30" s="225" t="s">
        <v>354</v>
      </c>
      <c r="B30" s="65">
        <v>175</v>
      </c>
      <c r="C30" s="65">
        <v>305175</v>
      </c>
      <c r="D30" s="65">
        <v>418</v>
      </c>
      <c r="E30" s="65">
        <v>665925</v>
      </c>
      <c r="F30" s="65">
        <v>54</v>
      </c>
      <c r="G30" s="65">
        <v>51650</v>
      </c>
      <c r="H30" s="65">
        <v>5</v>
      </c>
      <c r="I30" s="65">
        <v>5400</v>
      </c>
      <c r="J30" s="65">
        <f>B7+D7+F7+H7+B30+D30+F30+H30</f>
        <v>4298</v>
      </c>
      <c r="K30" s="65">
        <f>C7+E7+G7+I7+C30+E30+G30+I30</f>
        <v>7059175</v>
      </c>
      <c r="O30">
        <v>7059175</v>
      </c>
      <c r="P30">
        <v>1338130</v>
      </c>
      <c r="Q30">
        <f>O30+P30</f>
        <v>8397305</v>
      </c>
    </row>
    <row r="31" spans="1:17" ht="21.75" customHeight="1">
      <c r="A31" s="226" t="s">
        <v>33</v>
      </c>
      <c r="B31" s="66">
        <v>3</v>
      </c>
      <c r="C31" s="66">
        <v>3160</v>
      </c>
      <c r="D31" s="66">
        <v>7</v>
      </c>
      <c r="E31" s="66">
        <v>2840</v>
      </c>
      <c r="F31" s="66">
        <v>3</v>
      </c>
      <c r="G31" s="66">
        <v>3070</v>
      </c>
      <c r="H31" s="66">
        <v>2</v>
      </c>
      <c r="I31" s="66">
        <v>495</v>
      </c>
      <c r="J31" s="66">
        <f aca="true" t="shared" si="1" ref="J31:J42">B8+D8+F8+H8+B31+D31+F31+H31</f>
        <v>46</v>
      </c>
      <c r="K31" s="66">
        <f aca="true" t="shared" si="2" ref="K31:K42">C8+E8+G8+I8+C31+E31+G31+I31</f>
        <v>38745</v>
      </c>
      <c r="O31">
        <v>38745</v>
      </c>
      <c r="P31">
        <v>17150</v>
      </c>
      <c r="Q31">
        <f aca="true" t="shared" si="3" ref="Q31:Q42">O31+P31</f>
        <v>55895</v>
      </c>
    </row>
    <row r="32" spans="1:17" ht="21.75" customHeight="1">
      <c r="A32" s="225" t="s">
        <v>34</v>
      </c>
      <c r="B32" s="65">
        <v>12</v>
      </c>
      <c r="C32" s="65">
        <v>98400</v>
      </c>
      <c r="D32" s="65">
        <v>0</v>
      </c>
      <c r="E32" s="65">
        <v>0</v>
      </c>
      <c r="F32" s="65">
        <v>28</v>
      </c>
      <c r="G32" s="65">
        <v>144290</v>
      </c>
      <c r="H32" s="65">
        <v>0</v>
      </c>
      <c r="I32" s="65">
        <v>0</v>
      </c>
      <c r="J32" s="65">
        <f t="shared" si="1"/>
        <v>903</v>
      </c>
      <c r="K32" s="65">
        <f t="shared" si="2"/>
        <v>3159380</v>
      </c>
      <c r="O32">
        <v>3159380</v>
      </c>
      <c r="P32">
        <v>278735</v>
      </c>
      <c r="Q32">
        <f t="shared" si="3"/>
        <v>3438115</v>
      </c>
    </row>
    <row r="33" spans="1:17" ht="21.75" customHeight="1">
      <c r="A33" s="226" t="s">
        <v>355</v>
      </c>
      <c r="B33" s="66">
        <v>62</v>
      </c>
      <c r="C33" s="66">
        <v>126700</v>
      </c>
      <c r="D33" s="66">
        <v>366</v>
      </c>
      <c r="E33" s="66">
        <v>535050</v>
      </c>
      <c r="F33" s="66">
        <v>57</v>
      </c>
      <c r="G33" s="66">
        <v>83460</v>
      </c>
      <c r="H33" s="66">
        <v>69</v>
      </c>
      <c r="I33" s="66">
        <v>80055</v>
      </c>
      <c r="J33" s="66">
        <f t="shared" si="1"/>
        <v>1693</v>
      </c>
      <c r="K33" s="66">
        <f t="shared" si="2"/>
        <v>3109020</v>
      </c>
      <c r="O33">
        <v>3109020</v>
      </c>
      <c r="P33">
        <v>802405</v>
      </c>
      <c r="Q33">
        <f t="shared" si="3"/>
        <v>3911425</v>
      </c>
    </row>
    <row r="34" spans="1:17" ht="21.75" customHeight="1">
      <c r="A34" s="225" t="s">
        <v>35</v>
      </c>
      <c r="B34" s="65">
        <v>16</v>
      </c>
      <c r="C34" s="65">
        <v>37050</v>
      </c>
      <c r="D34" s="65">
        <v>6</v>
      </c>
      <c r="E34" s="65">
        <v>14350</v>
      </c>
      <c r="F34" s="65">
        <v>73</v>
      </c>
      <c r="G34" s="65">
        <v>204900</v>
      </c>
      <c r="H34" s="65">
        <v>0</v>
      </c>
      <c r="I34" s="65">
        <v>0</v>
      </c>
      <c r="J34" s="65">
        <f t="shared" si="1"/>
        <v>1380</v>
      </c>
      <c r="K34" s="65">
        <f t="shared" si="2"/>
        <v>8756790</v>
      </c>
      <c r="O34">
        <v>8756790</v>
      </c>
      <c r="P34">
        <v>1172385</v>
      </c>
      <c r="Q34">
        <f t="shared" si="3"/>
        <v>9929175</v>
      </c>
    </row>
    <row r="35" spans="1:17" ht="21.75" customHeight="1">
      <c r="A35" s="226" t="s">
        <v>36</v>
      </c>
      <c r="B35" s="66">
        <v>14</v>
      </c>
      <c r="C35" s="66">
        <v>54610</v>
      </c>
      <c r="D35" s="66">
        <v>0</v>
      </c>
      <c r="E35" s="66">
        <v>0</v>
      </c>
      <c r="F35" s="66">
        <v>13</v>
      </c>
      <c r="G35" s="66">
        <v>32060</v>
      </c>
      <c r="H35" s="66">
        <v>20</v>
      </c>
      <c r="I35" s="66">
        <v>64800</v>
      </c>
      <c r="J35" s="66">
        <f t="shared" si="1"/>
        <v>211</v>
      </c>
      <c r="K35" s="66">
        <f t="shared" si="2"/>
        <v>1307225</v>
      </c>
      <c r="O35">
        <v>1307225</v>
      </c>
      <c r="P35">
        <v>145689</v>
      </c>
      <c r="Q35">
        <f t="shared" si="3"/>
        <v>1452914</v>
      </c>
    </row>
    <row r="36" spans="1:17" ht="21.75" customHeight="1">
      <c r="A36" s="225" t="s">
        <v>37</v>
      </c>
      <c r="B36" s="65">
        <v>248</v>
      </c>
      <c r="C36" s="65">
        <v>399325</v>
      </c>
      <c r="D36" s="65">
        <v>744</v>
      </c>
      <c r="E36" s="65">
        <v>1320130</v>
      </c>
      <c r="F36" s="65">
        <v>317</v>
      </c>
      <c r="G36" s="65">
        <v>350250</v>
      </c>
      <c r="H36" s="65">
        <v>129</v>
      </c>
      <c r="I36" s="65">
        <v>223540</v>
      </c>
      <c r="J36" s="65">
        <f t="shared" si="1"/>
        <v>5454</v>
      </c>
      <c r="K36" s="65">
        <f t="shared" si="2"/>
        <v>11067270</v>
      </c>
      <c r="O36">
        <v>11067270</v>
      </c>
      <c r="P36">
        <v>997845</v>
      </c>
      <c r="Q36">
        <f t="shared" si="3"/>
        <v>12065115</v>
      </c>
    </row>
    <row r="37" spans="1:17" ht="21.75" customHeight="1">
      <c r="A37" s="226" t="s">
        <v>38</v>
      </c>
      <c r="B37" s="66">
        <v>29</v>
      </c>
      <c r="C37" s="66">
        <v>409525</v>
      </c>
      <c r="D37" s="66">
        <v>12</v>
      </c>
      <c r="E37" s="66">
        <v>130550</v>
      </c>
      <c r="F37" s="66">
        <v>24</v>
      </c>
      <c r="G37" s="66">
        <v>232100</v>
      </c>
      <c r="H37" s="66">
        <v>11</v>
      </c>
      <c r="I37" s="66">
        <v>106625</v>
      </c>
      <c r="J37" s="66">
        <f t="shared" si="1"/>
        <v>459</v>
      </c>
      <c r="K37" s="66">
        <f t="shared" si="2"/>
        <v>6666000</v>
      </c>
      <c r="O37">
        <v>6666000</v>
      </c>
      <c r="P37">
        <v>1004200</v>
      </c>
      <c r="Q37">
        <f t="shared" si="3"/>
        <v>7670200</v>
      </c>
    </row>
    <row r="38" spans="1:17" ht="21.75" customHeight="1">
      <c r="A38" s="225" t="s">
        <v>356</v>
      </c>
      <c r="B38" s="65">
        <v>9</v>
      </c>
      <c r="C38" s="65">
        <v>9900</v>
      </c>
      <c r="D38" s="65">
        <v>122</v>
      </c>
      <c r="E38" s="65">
        <v>99750</v>
      </c>
      <c r="F38" s="65">
        <v>9</v>
      </c>
      <c r="G38" s="65">
        <v>6750</v>
      </c>
      <c r="H38" s="65">
        <v>0</v>
      </c>
      <c r="I38" s="65">
        <v>0</v>
      </c>
      <c r="J38" s="65">
        <f t="shared" si="1"/>
        <v>223</v>
      </c>
      <c r="K38" s="65">
        <f t="shared" si="2"/>
        <v>273900</v>
      </c>
      <c r="O38">
        <v>273900</v>
      </c>
      <c r="P38">
        <v>14480</v>
      </c>
      <c r="Q38">
        <f t="shared" si="3"/>
        <v>288380</v>
      </c>
    </row>
    <row r="39" spans="1:17" ht="21.75" customHeight="1">
      <c r="A39" s="226" t="s">
        <v>96</v>
      </c>
      <c r="B39" s="66">
        <v>1</v>
      </c>
      <c r="C39" s="66">
        <v>5000</v>
      </c>
      <c r="D39" s="66">
        <v>0</v>
      </c>
      <c r="E39" s="66">
        <v>0</v>
      </c>
      <c r="F39" s="66">
        <v>3</v>
      </c>
      <c r="G39" s="66">
        <v>18950</v>
      </c>
      <c r="H39" s="66">
        <v>0</v>
      </c>
      <c r="I39" s="66">
        <v>0</v>
      </c>
      <c r="J39" s="66">
        <f t="shared" si="1"/>
        <v>29</v>
      </c>
      <c r="K39" s="66">
        <f t="shared" si="2"/>
        <v>247100</v>
      </c>
      <c r="O39">
        <v>247100</v>
      </c>
      <c r="P39">
        <v>18600</v>
      </c>
      <c r="Q39">
        <f t="shared" si="3"/>
        <v>265700</v>
      </c>
    </row>
    <row r="40" spans="1:17" ht="21.75" customHeight="1">
      <c r="A40" s="225" t="s">
        <v>95</v>
      </c>
      <c r="B40" s="65">
        <v>19</v>
      </c>
      <c r="C40" s="65">
        <v>35650</v>
      </c>
      <c r="D40" s="65">
        <v>41</v>
      </c>
      <c r="E40" s="65">
        <v>71150</v>
      </c>
      <c r="F40" s="65">
        <v>45</v>
      </c>
      <c r="G40" s="65">
        <v>43900</v>
      </c>
      <c r="H40" s="65">
        <v>10</v>
      </c>
      <c r="I40" s="65">
        <v>8900</v>
      </c>
      <c r="J40" s="65">
        <f t="shared" si="1"/>
        <v>1282</v>
      </c>
      <c r="K40" s="65">
        <f t="shared" si="2"/>
        <v>3390825</v>
      </c>
      <c r="O40">
        <v>3390825</v>
      </c>
      <c r="P40">
        <v>93550</v>
      </c>
      <c r="Q40">
        <f t="shared" si="3"/>
        <v>3484375</v>
      </c>
    </row>
    <row r="41" spans="1:17" ht="21.75" customHeight="1">
      <c r="A41" s="226" t="s">
        <v>39</v>
      </c>
      <c r="B41" s="66">
        <v>5</v>
      </c>
      <c r="C41" s="66">
        <v>30700</v>
      </c>
      <c r="D41" s="66">
        <v>11</v>
      </c>
      <c r="E41" s="66">
        <v>83200</v>
      </c>
      <c r="F41" s="66">
        <v>6</v>
      </c>
      <c r="G41" s="66">
        <v>17000</v>
      </c>
      <c r="H41" s="66">
        <v>0</v>
      </c>
      <c r="I41" s="66">
        <v>0</v>
      </c>
      <c r="J41" s="66">
        <f t="shared" si="1"/>
        <v>89</v>
      </c>
      <c r="K41" s="66">
        <f t="shared" si="2"/>
        <v>520500</v>
      </c>
      <c r="O41">
        <v>520500</v>
      </c>
      <c r="P41">
        <v>110502</v>
      </c>
      <c r="Q41">
        <f t="shared" si="3"/>
        <v>631002</v>
      </c>
    </row>
    <row r="42" spans="1:17" ht="21.75" customHeight="1" thickBot="1">
      <c r="A42" s="225" t="s">
        <v>40</v>
      </c>
      <c r="B42" s="65">
        <v>69</v>
      </c>
      <c r="C42" s="65">
        <v>1067275</v>
      </c>
      <c r="D42" s="65">
        <v>135</v>
      </c>
      <c r="E42" s="65">
        <v>1458550</v>
      </c>
      <c r="F42" s="65">
        <v>49</v>
      </c>
      <c r="G42" s="65">
        <v>728900</v>
      </c>
      <c r="H42" s="65">
        <v>53</v>
      </c>
      <c r="I42" s="65">
        <v>689450</v>
      </c>
      <c r="J42" s="65">
        <f t="shared" si="1"/>
        <v>1578</v>
      </c>
      <c r="K42" s="65">
        <f t="shared" si="2"/>
        <v>16336550</v>
      </c>
      <c r="O42">
        <v>16336550</v>
      </c>
      <c r="P42">
        <v>1402870</v>
      </c>
      <c r="Q42">
        <f t="shared" si="3"/>
        <v>17739420</v>
      </c>
    </row>
    <row r="43" spans="1:17" ht="21.75" customHeight="1" thickBot="1">
      <c r="A43" s="169" t="s">
        <v>3</v>
      </c>
      <c r="B43" s="78">
        <f aca="true" t="shared" si="4" ref="B43:K43">SUM(B30:B42)</f>
        <v>662</v>
      </c>
      <c r="C43" s="78">
        <f t="shared" si="4"/>
        <v>2582470</v>
      </c>
      <c r="D43" s="78">
        <f t="shared" si="4"/>
        <v>1862</v>
      </c>
      <c r="E43" s="78">
        <f t="shared" si="4"/>
        <v>4381495</v>
      </c>
      <c r="F43" s="78">
        <f t="shared" si="4"/>
        <v>681</v>
      </c>
      <c r="G43" s="78">
        <f t="shared" si="4"/>
        <v>1917280</v>
      </c>
      <c r="H43" s="78">
        <f t="shared" si="4"/>
        <v>299</v>
      </c>
      <c r="I43" s="78">
        <f t="shared" si="4"/>
        <v>1179265</v>
      </c>
      <c r="J43" s="78">
        <f t="shared" si="4"/>
        <v>17645</v>
      </c>
      <c r="K43" s="78">
        <f t="shared" si="4"/>
        <v>61932480</v>
      </c>
      <c r="N43" t="s">
        <v>91</v>
      </c>
      <c r="O43">
        <f>SUM(O30:O42)</f>
        <v>61932480</v>
      </c>
      <c r="P43">
        <f>SUM(P30:P42)</f>
        <v>7396541</v>
      </c>
      <c r="Q43">
        <f>SUM(Q30:Q42)</f>
        <v>69329021</v>
      </c>
    </row>
    <row r="44" ht="15.75" thickTop="1">
      <c r="H44" s="10"/>
    </row>
    <row r="45" spans="1:6" ht="15">
      <c r="A45" s="73"/>
      <c r="B45" s="73"/>
      <c r="C45" s="73"/>
      <c r="D45" s="73"/>
      <c r="E45" s="73"/>
      <c r="F45" s="73"/>
    </row>
    <row r="48" ht="15">
      <c r="K48" s="10"/>
    </row>
  </sheetData>
  <sheetProtection/>
  <mergeCells count="17">
    <mergeCell ref="A27:B27"/>
    <mergeCell ref="A28:A29"/>
    <mergeCell ref="B28:C28"/>
    <mergeCell ref="F28:G28"/>
    <mergeCell ref="H28:I28"/>
    <mergeCell ref="H27:K27"/>
    <mergeCell ref="J28:K28"/>
    <mergeCell ref="D28:E28"/>
    <mergeCell ref="A26:K26"/>
    <mergeCell ref="A3:I3"/>
    <mergeCell ref="A4:B4"/>
    <mergeCell ref="H4:I4"/>
    <mergeCell ref="B5:C5"/>
    <mergeCell ref="D5:E5"/>
    <mergeCell ref="F5:G5"/>
    <mergeCell ref="H5:I5"/>
    <mergeCell ref="A5:A6"/>
  </mergeCells>
  <printOptions/>
  <pageMargins left="1" right="1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7"/>
  <sheetViews>
    <sheetView rightToLeft="1" zoomScalePageLayoutView="0" workbookViewId="0" topLeftCell="A1">
      <selection activeCell="O11" sqref="O11"/>
    </sheetView>
  </sheetViews>
  <sheetFormatPr defaultColWidth="9.140625" defaultRowHeight="15"/>
  <cols>
    <col min="2" max="2" width="10.57421875" style="0" customWidth="1"/>
    <col min="3" max="3" width="10.140625" style="0" customWidth="1"/>
    <col min="4" max="4" width="13.7109375" style="0" customWidth="1"/>
    <col min="5" max="5" width="7.7109375" style="0" customWidth="1"/>
    <col min="6" max="6" width="13.57421875" style="0" customWidth="1"/>
    <col min="7" max="7" width="8.28125" style="0" customWidth="1"/>
    <col min="8" max="8" width="13.421875" style="0" customWidth="1"/>
    <col min="9" max="9" width="10.140625" style="0" customWidth="1"/>
    <col min="10" max="10" width="16.8515625" style="0" customWidth="1"/>
  </cols>
  <sheetData>
    <row r="3" spans="2:10" ht="22.5" customHeight="1">
      <c r="B3" s="299" t="s">
        <v>419</v>
      </c>
      <c r="C3" s="299"/>
      <c r="D3" s="299"/>
      <c r="E3" s="299"/>
      <c r="F3" s="299"/>
      <c r="G3" s="299"/>
      <c r="H3" s="299"/>
      <c r="I3" s="299"/>
      <c r="J3" s="299"/>
    </row>
    <row r="4" spans="2:10" ht="24.75" customHeight="1">
      <c r="B4" s="112" t="s">
        <v>340</v>
      </c>
      <c r="C4" s="112"/>
      <c r="D4" s="112"/>
      <c r="E4" s="112"/>
      <c r="F4" s="112"/>
      <c r="G4" s="112"/>
      <c r="H4" s="112"/>
      <c r="I4" s="112" t="s">
        <v>87</v>
      </c>
      <c r="J4" s="112"/>
    </row>
    <row r="5" spans="2:10" ht="27.75" customHeight="1">
      <c r="B5" s="300" t="s">
        <v>9</v>
      </c>
      <c r="C5" s="204" t="s">
        <v>341</v>
      </c>
      <c r="D5" s="204"/>
      <c r="E5" s="204" t="s">
        <v>342</v>
      </c>
      <c r="F5" s="204"/>
      <c r="G5" s="204" t="s">
        <v>343</v>
      </c>
      <c r="H5" s="204"/>
      <c r="I5" s="204" t="s">
        <v>344</v>
      </c>
      <c r="J5" s="204"/>
    </row>
    <row r="6" spans="2:10" ht="22.5" customHeight="1" thickBot="1">
      <c r="B6" s="301"/>
      <c r="C6" s="208" t="s">
        <v>64</v>
      </c>
      <c r="D6" s="208" t="s">
        <v>345</v>
      </c>
      <c r="E6" s="208" t="s">
        <v>64</v>
      </c>
      <c r="F6" s="208" t="s">
        <v>346</v>
      </c>
      <c r="G6" s="208" t="s">
        <v>64</v>
      </c>
      <c r="H6" s="208" t="s">
        <v>347</v>
      </c>
      <c r="I6" s="208" t="s">
        <v>64</v>
      </c>
      <c r="J6" s="208" t="s">
        <v>348</v>
      </c>
    </row>
    <row r="7" spans="2:10" ht="19.5" customHeight="1" thickTop="1">
      <c r="B7" s="205" t="s">
        <v>354</v>
      </c>
      <c r="C7" s="242">
        <v>34</v>
      </c>
      <c r="D7" s="242">
        <v>17031469</v>
      </c>
      <c r="E7" s="242">
        <v>41</v>
      </c>
      <c r="F7" s="242">
        <v>57171045</v>
      </c>
      <c r="G7" s="242">
        <v>7</v>
      </c>
      <c r="H7" s="242">
        <v>3442030</v>
      </c>
      <c r="I7" s="242">
        <f>C7+E7+G7</f>
        <v>82</v>
      </c>
      <c r="J7" s="242">
        <f>D7+F7+H7</f>
        <v>77644544</v>
      </c>
    </row>
    <row r="8" spans="2:10" ht="19.5" customHeight="1">
      <c r="B8" s="206" t="s">
        <v>33</v>
      </c>
      <c r="C8" s="243">
        <v>0</v>
      </c>
      <c r="D8" s="243">
        <v>0</v>
      </c>
      <c r="E8" s="243">
        <v>0</v>
      </c>
      <c r="F8" s="243">
        <v>0</v>
      </c>
      <c r="G8" s="243">
        <v>3</v>
      </c>
      <c r="H8" s="243">
        <v>439140</v>
      </c>
      <c r="I8" s="243">
        <f aca="true" t="shared" si="0" ref="I8:I19">C8+E8+G8</f>
        <v>3</v>
      </c>
      <c r="J8" s="243">
        <f aca="true" t="shared" si="1" ref="J8:J19">D8+F8+H8</f>
        <v>439140</v>
      </c>
    </row>
    <row r="9" spans="2:10" ht="19.5" customHeight="1">
      <c r="B9" s="205" t="s">
        <v>34</v>
      </c>
      <c r="C9" s="242">
        <v>10</v>
      </c>
      <c r="D9" s="242">
        <v>2488723</v>
      </c>
      <c r="E9" s="242">
        <v>18</v>
      </c>
      <c r="F9" s="242">
        <v>44615023</v>
      </c>
      <c r="G9" s="242">
        <v>2</v>
      </c>
      <c r="H9" s="242">
        <v>7339330</v>
      </c>
      <c r="I9" s="242">
        <f t="shared" si="0"/>
        <v>30</v>
      </c>
      <c r="J9" s="242">
        <f t="shared" si="1"/>
        <v>54443076</v>
      </c>
    </row>
    <row r="10" spans="2:10" ht="19.5" customHeight="1">
      <c r="B10" s="206" t="s">
        <v>355</v>
      </c>
      <c r="C10" s="243">
        <v>5</v>
      </c>
      <c r="D10" s="243">
        <v>2238257</v>
      </c>
      <c r="E10" s="243">
        <v>35</v>
      </c>
      <c r="F10" s="243">
        <v>24442730</v>
      </c>
      <c r="G10" s="243">
        <v>3</v>
      </c>
      <c r="H10" s="243">
        <v>1271025</v>
      </c>
      <c r="I10" s="243">
        <f t="shared" si="0"/>
        <v>43</v>
      </c>
      <c r="J10" s="243">
        <f t="shared" si="1"/>
        <v>27952012</v>
      </c>
    </row>
    <row r="11" spans="2:10" ht="19.5" customHeight="1">
      <c r="B11" s="205" t="s">
        <v>35</v>
      </c>
      <c r="C11" s="242">
        <v>15</v>
      </c>
      <c r="D11" s="242">
        <v>14796183</v>
      </c>
      <c r="E11" s="242">
        <v>22</v>
      </c>
      <c r="F11" s="242">
        <v>13074723</v>
      </c>
      <c r="G11" s="242">
        <v>30</v>
      </c>
      <c r="H11" s="242">
        <v>27149330</v>
      </c>
      <c r="I11" s="242">
        <f t="shared" si="0"/>
        <v>67</v>
      </c>
      <c r="J11" s="242">
        <f t="shared" si="1"/>
        <v>55020236</v>
      </c>
    </row>
    <row r="12" spans="2:10" ht="19.5" customHeight="1">
      <c r="B12" s="206" t="s">
        <v>36</v>
      </c>
      <c r="C12" s="243">
        <v>6</v>
      </c>
      <c r="D12" s="243">
        <v>1592004</v>
      </c>
      <c r="E12" s="243">
        <v>4</v>
      </c>
      <c r="F12" s="243">
        <v>4168204</v>
      </c>
      <c r="G12" s="243">
        <v>3</v>
      </c>
      <c r="H12" s="243">
        <v>2497705</v>
      </c>
      <c r="I12" s="243">
        <f t="shared" si="0"/>
        <v>13</v>
      </c>
      <c r="J12" s="243">
        <f t="shared" si="1"/>
        <v>8257913</v>
      </c>
    </row>
    <row r="13" spans="2:10" ht="19.5" customHeight="1">
      <c r="B13" s="205" t="s">
        <v>37</v>
      </c>
      <c r="C13" s="242">
        <v>24</v>
      </c>
      <c r="D13" s="242">
        <v>9141745</v>
      </c>
      <c r="E13" s="242">
        <v>42</v>
      </c>
      <c r="F13" s="242">
        <v>58100232</v>
      </c>
      <c r="G13" s="242">
        <v>5</v>
      </c>
      <c r="H13" s="242">
        <v>2193941</v>
      </c>
      <c r="I13" s="242">
        <f t="shared" si="0"/>
        <v>71</v>
      </c>
      <c r="J13" s="242">
        <f t="shared" si="1"/>
        <v>69435918</v>
      </c>
    </row>
    <row r="14" spans="2:10" ht="19.5" customHeight="1">
      <c r="B14" s="206" t="s">
        <v>38</v>
      </c>
      <c r="C14" s="243">
        <v>8</v>
      </c>
      <c r="D14" s="243">
        <v>11600122</v>
      </c>
      <c r="E14" s="243">
        <v>5</v>
      </c>
      <c r="F14" s="243">
        <v>10175130</v>
      </c>
      <c r="G14" s="243">
        <v>2</v>
      </c>
      <c r="H14" s="243">
        <v>5350501</v>
      </c>
      <c r="I14" s="243">
        <f t="shared" si="0"/>
        <v>15</v>
      </c>
      <c r="J14" s="243">
        <f t="shared" si="1"/>
        <v>27125753</v>
      </c>
    </row>
    <row r="15" spans="2:10" ht="19.5" customHeight="1">
      <c r="B15" s="205" t="s">
        <v>356</v>
      </c>
      <c r="C15" s="242">
        <v>0</v>
      </c>
      <c r="D15" s="242">
        <v>0</v>
      </c>
      <c r="E15" s="242">
        <v>5</v>
      </c>
      <c r="F15" s="242">
        <v>617248</v>
      </c>
      <c r="G15" s="242">
        <v>1</v>
      </c>
      <c r="H15" s="242">
        <v>3736465</v>
      </c>
      <c r="I15" s="242">
        <f t="shared" si="0"/>
        <v>6</v>
      </c>
      <c r="J15" s="242">
        <f t="shared" si="1"/>
        <v>4353713</v>
      </c>
    </row>
    <row r="16" spans="2:10" ht="19.5" customHeight="1">
      <c r="B16" s="206" t="s">
        <v>96</v>
      </c>
      <c r="C16" s="243">
        <v>1</v>
      </c>
      <c r="D16" s="243">
        <v>340470</v>
      </c>
      <c r="E16" s="243">
        <v>1</v>
      </c>
      <c r="F16" s="243">
        <v>4184800</v>
      </c>
      <c r="G16" s="243">
        <v>0</v>
      </c>
      <c r="H16" s="243">
        <v>0</v>
      </c>
      <c r="I16" s="243">
        <f t="shared" si="0"/>
        <v>2</v>
      </c>
      <c r="J16" s="243">
        <f t="shared" si="1"/>
        <v>4525270</v>
      </c>
    </row>
    <row r="17" spans="2:10" ht="19.5" customHeight="1">
      <c r="B17" s="205" t="s">
        <v>95</v>
      </c>
      <c r="C17" s="242">
        <v>10</v>
      </c>
      <c r="D17" s="242">
        <v>5724925</v>
      </c>
      <c r="E17" s="242">
        <v>5</v>
      </c>
      <c r="F17" s="242">
        <v>11234389</v>
      </c>
      <c r="G17" s="242">
        <v>15</v>
      </c>
      <c r="H17" s="242">
        <v>8058969</v>
      </c>
      <c r="I17" s="242">
        <f t="shared" si="0"/>
        <v>30</v>
      </c>
      <c r="J17" s="242">
        <f t="shared" si="1"/>
        <v>25018283</v>
      </c>
    </row>
    <row r="18" spans="2:10" ht="19.5" customHeight="1">
      <c r="B18" s="206" t="s">
        <v>39</v>
      </c>
      <c r="C18" s="243">
        <v>1</v>
      </c>
      <c r="D18" s="243">
        <v>83657</v>
      </c>
      <c r="E18" s="243">
        <v>2</v>
      </c>
      <c r="F18" s="243">
        <v>3003242</v>
      </c>
      <c r="G18" s="243">
        <v>1</v>
      </c>
      <c r="H18" s="243">
        <v>1782763</v>
      </c>
      <c r="I18" s="243">
        <f t="shared" si="0"/>
        <v>4</v>
      </c>
      <c r="J18" s="243">
        <f t="shared" si="1"/>
        <v>4869662</v>
      </c>
    </row>
    <row r="19" spans="2:10" ht="19.5" customHeight="1">
      <c r="B19" s="207" t="s">
        <v>40</v>
      </c>
      <c r="C19" s="242">
        <v>11</v>
      </c>
      <c r="D19" s="242">
        <v>17827516</v>
      </c>
      <c r="E19" s="242">
        <v>3</v>
      </c>
      <c r="F19" s="242">
        <v>21410864</v>
      </c>
      <c r="G19" s="242">
        <v>24</v>
      </c>
      <c r="H19" s="242">
        <v>33282801</v>
      </c>
      <c r="I19" s="242">
        <f t="shared" si="0"/>
        <v>38</v>
      </c>
      <c r="J19" s="242">
        <f t="shared" si="1"/>
        <v>72521181</v>
      </c>
    </row>
    <row r="20" spans="2:10" ht="19.5" customHeight="1" thickBot="1">
      <c r="B20" s="220" t="s">
        <v>3</v>
      </c>
      <c r="C20" s="244">
        <f>SUM(C7:C19)</f>
        <v>125</v>
      </c>
      <c r="D20" s="244">
        <f aca="true" t="shared" si="2" ref="D20:J20">SUM(D7:D19)</f>
        <v>82865071</v>
      </c>
      <c r="E20" s="244">
        <f t="shared" si="2"/>
        <v>183</v>
      </c>
      <c r="F20" s="244">
        <f t="shared" si="2"/>
        <v>252197630</v>
      </c>
      <c r="G20" s="244">
        <f t="shared" si="2"/>
        <v>96</v>
      </c>
      <c r="H20" s="244">
        <f t="shared" si="2"/>
        <v>96544000</v>
      </c>
      <c r="I20" s="244">
        <f t="shared" si="2"/>
        <v>404</v>
      </c>
      <c r="J20" s="244">
        <f t="shared" si="2"/>
        <v>431606701</v>
      </c>
    </row>
    <row r="21" ht="15.75" thickTop="1"/>
    <row r="27" ht="15">
      <c r="D27" t="s">
        <v>408</v>
      </c>
    </row>
  </sheetData>
  <sheetProtection/>
  <mergeCells count="2">
    <mergeCell ref="B3:J3"/>
    <mergeCell ref="B5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5"/>
  <sheetViews>
    <sheetView rightToLeft="1" zoomScalePageLayoutView="0" workbookViewId="0" topLeftCell="A1">
      <selection activeCell="A1" sqref="A1:J24"/>
    </sheetView>
  </sheetViews>
  <sheetFormatPr defaultColWidth="9.140625" defaultRowHeight="15"/>
  <cols>
    <col min="1" max="1" width="14.28125" style="0" customWidth="1"/>
    <col min="2" max="2" width="10.140625" style="0" customWidth="1"/>
    <col min="3" max="3" width="9.28125" style="0" customWidth="1"/>
    <col min="4" max="4" width="12.57421875" style="0" customWidth="1"/>
    <col min="5" max="5" width="8.7109375" style="0" customWidth="1"/>
    <col min="6" max="6" width="12.7109375" style="0" customWidth="1"/>
    <col min="7" max="7" width="10.00390625" style="0" customWidth="1"/>
    <col min="8" max="8" width="12.00390625" style="0" customWidth="1"/>
    <col min="9" max="9" width="9.57421875" style="0" customWidth="1"/>
    <col min="10" max="10" width="16.00390625" style="0" customWidth="1"/>
    <col min="13" max="13" width="20.421875" style="0" customWidth="1"/>
    <col min="14" max="14" width="15.00390625" style="0" customWidth="1"/>
    <col min="15" max="15" width="15.28125" style="0" customWidth="1"/>
  </cols>
  <sheetData>
    <row r="1" spans="1:10" ht="17.25" customHeight="1">
      <c r="A1" s="302" t="s">
        <v>431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6.5" customHeight="1">
      <c r="A2" s="304" t="s">
        <v>417</v>
      </c>
      <c r="B2" s="304"/>
      <c r="C2" s="304"/>
      <c r="D2" s="139"/>
      <c r="E2" s="139"/>
      <c r="F2" s="139"/>
      <c r="G2" s="303" t="s">
        <v>88</v>
      </c>
      <c r="H2" s="303"/>
      <c r="I2" s="303"/>
      <c r="J2" s="303"/>
    </row>
    <row r="3" spans="1:10" ht="13.5" customHeight="1">
      <c r="A3" s="385" t="s">
        <v>94</v>
      </c>
      <c r="B3" s="385" t="s">
        <v>119</v>
      </c>
      <c r="C3" s="385" t="s">
        <v>303</v>
      </c>
      <c r="D3" s="385"/>
      <c r="E3" s="385" t="s">
        <v>304</v>
      </c>
      <c r="F3" s="385"/>
      <c r="G3" s="385" t="s">
        <v>305</v>
      </c>
      <c r="H3" s="385"/>
      <c r="I3" s="385" t="s">
        <v>306</v>
      </c>
      <c r="J3" s="385"/>
    </row>
    <row r="4" spans="1:10" ht="14.25" customHeight="1" thickBot="1">
      <c r="A4" s="385"/>
      <c r="B4" s="301"/>
      <c r="C4" s="146" t="s">
        <v>4</v>
      </c>
      <c r="D4" s="146" t="s">
        <v>68</v>
      </c>
      <c r="E4" s="146" t="s">
        <v>4</v>
      </c>
      <c r="F4" s="146" t="s">
        <v>68</v>
      </c>
      <c r="G4" s="146" t="s">
        <v>4</v>
      </c>
      <c r="H4" s="146" t="s">
        <v>68</v>
      </c>
      <c r="I4" s="147" t="s">
        <v>4</v>
      </c>
      <c r="J4" s="147" t="s">
        <v>68</v>
      </c>
    </row>
    <row r="5" spans="1:10" ht="19.5" customHeight="1" thickTop="1">
      <c r="A5" s="393" t="s">
        <v>76</v>
      </c>
      <c r="B5" s="128" t="s">
        <v>74</v>
      </c>
      <c r="C5" s="238">
        <v>286</v>
      </c>
      <c r="D5" s="238">
        <v>2269260</v>
      </c>
      <c r="E5" s="238">
        <v>546</v>
      </c>
      <c r="F5" s="238">
        <v>4919320</v>
      </c>
      <c r="G5" s="238">
        <v>162</v>
      </c>
      <c r="H5" s="238">
        <v>1825375</v>
      </c>
      <c r="I5" s="94">
        <f>C5+E5+G5</f>
        <v>994</v>
      </c>
      <c r="J5" s="94">
        <f>D5+F5+H5</f>
        <v>9013955</v>
      </c>
    </row>
    <row r="6" spans="1:10" ht="19.5" customHeight="1">
      <c r="A6" s="391"/>
      <c r="B6" s="129" t="s">
        <v>75</v>
      </c>
      <c r="C6" s="94">
        <v>6</v>
      </c>
      <c r="D6" s="94">
        <v>22400</v>
      </c>
      <c r="E6" s="94">
        <v>3</v>
      </c>
      <c r="F6" s="94">
        <v>10450</v>
      </c>
      <c r="G6" s="94">
        <v>0</v>
      </c>
      <c r="H6" s="94">
        <v>0</v>
      </c>
      <c r="I6" s="94">
        <f aca="true" t="shared" si="0" ref="I6:I20">C6+E6+G6</f>
        <v>9</v>
      </c>
      <c r="J6" s="94">
        <f aca="true" t="shared" si="1" ref="J6:J20">D6+F6+H6</f>
        <v>32850</v>
      </c>
    </row>
    <row r="7" spans="1:10" ht="18.75" customHeight="1">
      <c r="A7" s="384" t="s">
        <v>71</v>
      </c>
      <c r="B7" s="130" t="s">
        <v>74</v>
      </c>
      <c r="C7" s="92">
        <v>294</v>
      </c>
      <c r="D7" s="92">
        <v>981990</v>
      </c>
      <c r="E7" s="92">
        <v>584</v>
      </c>
      <c r="F7" s="92">
        <v>2199175</v>
      </c>
      <c r="G7" s="92">
        <v>153</v>
      </c>
      <c r="H7" s="92">
        <v>987885</v>
      </c>
      <c r="I7" s="92">
        <f t="shared" si="0"/>
        <v>1031</v>
      </c>
      <c r="J7" s="92">
        <f>D7+F7+H7</f>
        <v>4169050</v>
      </c>
    </row>
    <row r="8" spans="1:10" ht="19.5" customHeight="1">
      <c r="A8" s="384"/>
      <c r="B8" s="130" t="s">
        <v>75</v>
      </c>
      <c r="C8" s="92">
        <v>2</v>
      </c>
      <c r="D8" s="92">
        <v>5700</v>
      </c>
      <c r="E8" s="92">
        <v>0</v>
      </c>
      <c r="F8" s="92">
        <v>0</v>
      </c>
      <c r="G8" s="92">
        <v>0</v>
      </c>
      <c r="H8" s="92">
        <v>0</v>
      </c>
      <c r="I8" s="92">
        <f t="shared" si="0"/>
        <v>2</v>
      </c>
      <c r="J8" s="92">
        <f>D8+F8+H8</f>
        <v>5700</v>
      </c>
    </row>
    <row r="9" spans="1:10" ht="18" customHeight="1">
      <c r="A9" s="391" t="s">
        <v>72</v>
      </c>
      <c r="B9" s="129" t="s">
        <v>74</v>
      </c>
      <c r="C9" s="94">
        <v>216</v>
      </c>
      <c r="D9" s="94">
        <v>1025415</v>
      </c>
      <c r="E9" s="94">
        <v>344</v>
      </c>
      <c r="F9" s="94">
        <v>1276365</v>
      </c>
      <c r="G9" s="94">
        <v>130</v>
      </c>
      <c r="H9" s="94">
        <v>769390</v>
      </c>
      <c r="I9" s="94">
        <f t="shared" si="0"/>
        <v>690</v>
      </c>
      <c r="J9" s="94">
        <f t="shared" si="1"/>
        <v>3071170</v>
      </c>
    </row>
    <row r="10" spans="1:10" ht="21" customHeight="1">
      <c r="A10" s="391"/>
      <c r="B10" s="129" t="s">
        <v>75</v>
      </c>
      <c r="C10" s="94">
        <v>4</v>
      </c>
      <c r="D10" s="94">
        <v>10400</v>
      </c>
      <c r="E10" s="94">
        <v>12</v>
      </c>
      <c r="F10" s="94">
        <v>18500</v>
      </c>
      <c r="G10" s="94">
        <v>0</v>
      </c>
      <c r="H10" s="94">
        <v>0</v>
      </c>
      <c r="I10" s="94">
        <f t="shared" si="0"/>
        <v>16</v>
      </c>
      <c r="J10" s="94">
        <f t="shared" si="1"/>
        <v>28900</v>
      </c>
    </row>
    <row r="11" spans="1:10" ht="19.5" customHeight="1">
      <c r="A11" s="384" t="s">
        <v>67</v>
      </c>
      <c r="B11" s="130" t="s">
        <v>74</v>
      </c>
      <c r="C11" s="92">
        <v>4264</v>
      </c>
      <c r="D11" s="92">
        <v>14366740</v>
      </c>
      <c r="E11" s="92">
        <v>5446</v>
      </c>
      <c r="F11" s="92">
        <v>13533045</v>
      </c>
      <c r="G11" s="92">
        <v>1682</v>
      </c>
      <c r="H11" s="92">
        <v>7622560</v>
      </c>
      <c r="I11" s="92">
        <f t="shared" si="0"/>
        <v>11392</v>
      </c>
      <c r="J11" s="92">
        <f t="shared" si="1"/>
        <v>35522345</v>
      </c>
    </row>
    <row r="12" spans="1:10" ht="18" customHeight="1">
      <c r="A12" s="384"/>
      <c r="B12" s="130" t="s">
        <v>75</v>
      </c>
      <c r="C12" s="92">
        <v>7</v>
      </c>
      <c r="D12" s="92">
        <v>28000</v>
      </c>
      <c r="E12" s="92">
        <v>0</v>
      </c>
      <c r="F12" s="92">
        <v>0</v>
      </c>
      <c r="G12" s="92">
        <v>0</v>
      </c>
      <c r="H12" s="92">
        <v>0</v>
      </c>
      <c r="I12" s="92">
        <f t="shared" si="0"/>
        <v>7</v>
      </c>
      <c r="J12" s="92">
        <f t="shared" si="1"/>
        <v>28000</v>
      </c>
    </row>
    <row r="13" spans="1:10" ht="21" customHeight="1">
      <c r="A13" s="391" t="s">
        <v>73</v>
      </c>
      <c r="B13" s="129" t="s">
        <v>74</v>
      </c>
      <c r="C13" s="94">
        <v>199</v>
      </c>
      <c r="D13" s="94">
        <v>838960</v>
      </c>
      <c r="E13" s="94">
        <v>367</v>
      </c>
      <c r="F13" s="94">
        <v>1157120</v>
      </c>
      <c r="G13" s="94">
        <v>96</v>
      </c>
      <c r="H13" s="94">
        <v>586390</v>
      </c>
      <c r="I13" s="94">
        <f t="shared" si="0"/>
        <v>662</v>
      </c>
      <c r="J13" s="94">
        <f t="shared" si="1"/>
        <v>2582470</v>
      </c>
    </row>
    <row r="14" spans="1:10" ht="19.5" customHeight="1">
      <c r="A14" s="391"/>
      <c r="B14" s="129" t="s">
        <v>75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f t="shared" si="0"/>
        <v>0</v>
      </c>
      <c r="J14" s="94">
        <f t="shared" si="1"/>
        <v>0</v>
      </c>
    </row>
    <row r="15" spans="1:10" ht="18.75" customHeight="1">
      <c r="A15" s="386" t="s">
        <v>77</v>
      </c>
      <c r="B15" s="130" t="s">
        <v>74</v>
      </c>
      <c r="C15" s="241">
        <v>307</v>
      </c>
      <c r="D15" s="241">
        <v>646755</v>
      </c>
      <c r="E15" s="241">
        <v>1365</v>
      </c>
      <c r="F15" s="241">
        <v>2804410</v>
      </c>
      <c r="G15" s="241">
        <v>190</v>
      </c>
      <c r="H15" s="241">
        <v>930330</v>
      </c>
      <c r="I15" s="92">
        <f t="shared" si="0"/>
        <v>1862</v>
      </c>
      <c r="J15" s="92">
        <f t="shared" si="1"/>
        <v>4381495</v>
      </c>
    </row>
    <row r="16" spans="1:10" ht="19.5" customHeight="1">
      <c r="A16" s="386"/>
      <c r="B16" s="130" t="s">
        <v>75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f t="shared" si="0"/>
        <v>0</v>
      </c>
      <c r="J16" s="92">
        <f t="shared" si="1"/>
        <v>0</v>
      </c>
    </row>
    <row r="17" spans="1:10" ht="19.5" customHeight="1">
      <c r="A17" s="388" t="s">
        <v>78</v>
      </c>
      <c r="B17" s="129" t="s">
        <v>74</v>
      </c>
      <c r="C17" s="94">
        <v>204</v>
      </c>
      <c r="D17" s="94">
        <v>596940</v>
      </c>
      <c r="E17" s="94">
        <v>379</v>
      </c>
      <c r="F17" s="94">
        <v>927580</v>
      </c>
      <c r="G17" s="94">
        <v>95</v>
      </c>
      <c r="H17" s="94">
        <v>389400</v>
      </c>
      <c r="I17" s="94">
        <f t="shared" si="0"/>
        <v>678</v>
      </c>
      <c r="J17" s="94">
        <f t="shared" si="1"/>
        <v>1913920</v>
      </c>
    </row>
    <row r="18" spans="1:10" ht="22.5" customHeight="1">
      <c r="A18" s="388"/>
      <c r="B18" s="129" t="s">
        <v>75</v>
      </c>
      <c r="C18" s="94">
        <v>1</v>
      </c>
      <c r="D18" s="94">
        <v>900</v>
      </c>
      <c r="E18" s="94">
        <v>2</v>
      </c>
      <c r="F18" s="94">
        <v>2460</v>
      </c>
      <c r="G18" s="94">
        <v>0</v>
      </c>
      <c r="H18" s="94">
        <v>0</v>
      </c>
      <c r="I18" s="94">
        <f t="shared" si="0"/>
        <v>3</v>
      </c>
      <c r="J18" s="94">
        <f t="shared" si="1"/>
        <v>3360</v>
      </c>
    </row>
    <row r="19" spans="1:10" ht="20.25" customHeight="1">
      <c r="A19" s="386" t="s">
        <v>70</v>
      </c>
      <c r="B19" s="130" t="s">
        <v>74</v>
      </c>
      <c r="C19" s="92">
        <v>72</v>
      </c>
      <c r="D19" s="92">
        <v>343185</v>
      </c>
      <c r="E19" s="92">
        <v>172</v>
      </c>
      <c r="F19" s="92">
        <v>475145</v>
      </c>
      <c r="G19" s="92">
        <v>54</v>
      </c>
      <c r="H19" s="92">
        <v>360710</v>
      </c>
      <c r="I19" s="92">
        <f t="shared" si="0"/>
        <v>298</v>
      </c>
      <c r="J19" s="92">
        <f t="shared" si="1"/>
        <v>1179040</v>
      </c>
    </row>
    <row r="20" spans="1:10" ht="17.25" customHeight="1" thickBot="1">
      <c r="A20" s="387"/>
      <c r="B20" s="130" t="s">
        <v>75</v>
      </c>
      <c r="C20" s="92">
        <v>0</v>
      </c>
      <c r="D20" s="92">
        <v>0</v>
      </c>
      <c r="E20" s="92">
        <v>0</v>
      </c>
      <c r="F20" s="92">
        <v>0</v>
      </c>
      <c r="G20" s="92">
        <v>1</v>
      </c>
      <c r="H20" s="92">
        <v>225</v>
      </c>
      <c r="I20" s="92">
        <f t="shared" si="0"/>
        <v>1</v>
      </c>
      <c r="J20" s="92">
        <f t="shared" si="1"/>
        <v>225</v>
      </c>
    </row>
    <row r="21" spans="1:10" ht="24" customHeight="1" thickBot="1">
      <c r="A21" s="389" t="s">
        <v>3</v>
      </c>
      <c r="B21" s="93" t="s">
        <v>117</v>
      </c>
      <c r="C21" s="239">
        <f>C5+C7+C9+C11+C13+C15+C17+C19</f>
        <v>5842</v>
      </c>
      <c r="D21" s="239">
        <f aca="true" t="shared" si="2" ref="D21:J21">D5+D7+D9+D11+D13+D15+D17+D19</f>
        <v>21069245</v>
      </c>
      <c r="E21" s="239">
        <f t="shared" si="2"/>
        <v>9203</v>
      </c>
      <c r="F21" s="239">
        <f t="shared" si="2"/>
        <v>27292160</v>
      </c>
      <c r="G21" s="239">
        <f t="shared" si="2"/>
        <v>2562</v>
      </c>
      <c r="H21" s="239">
        <f>H5+H7+H9+H11+H13+H15+H17+H19</f>
        <v>13472040</v>
      </c>
      <c r="I21" s="239">
        <f t="shared" si="2"/>
        <v>17607</v>
      </c>
      <c r="J21" s="239">
        <f t="shared" si="2"/>
        <v>61833445</v>
      </c>
    </row>
    <row r="22" spans="1:10" ht="17.25" customHeight="1" thickBot="1" thickTop="1">
      <c r="A22" s="390"/>
      <c r="B22" s="94" t="s">
        <v>118</v>
      </c>
      <c r="C22" s="94">
        <f>C6+C8+C10+C12+C14+C16+C18+C20</f>
        <v>20</v>
      </c>
      <c r="D22" s="94">
        <f aca="true" t="shared" si="3" ref="D22:J22">D6+D8+D10+D12+D14+D16+D18+D20</f>
        <v>67400</v>
      </c>
      <c r="E22" s="94">
        <f t="shared" si="3"/>
        <v>17</v>
      </c>
      <c r="F22" s="94">
        <f t="shared" si="3"/>
        <v>31410</v>
      </c>
      <c r="G22" s="94">
        <f t="shared" si="3"/>
        <v>1</v>
      </c>
      <c r="H22" s="94">
        <f>H6+H8+H10+H12+H14+H16+H18+H20</f>
        <v>225</v>
      </c>
      <c r="I22" s="94">
        <f t="shared" si="3"/>
        <v>38</v>
      </c>
      <c r="J22" s="94">
        <f t="shared" si="3"/>
        <v>99035</v>
      </c>
    </row>
    <row r="23" spans="1:10" ht="21.75" customHeight="1" thickBot="1">
      <c r="A23" s="392" t="s">
        <v>86</v>
      </c>
      <c r="B23" s="392"/>
      <c r="C23" s="240">
        <f>C21+C22</f>
        <v>5862</v>
      </c>
      <c r="D23" s="240">
        <f aca="true" t="shared" si="4" ref="D23:J23">D21+D22</f>
        <v>21136645</v>
      </c>
      <c r="E23" s="240">
        <f t="shared" si="4"/>
        <v>9220</v>
      </c>
      <c r="F23" s="240">
        <f t="shared" si="4"/>
        <v>27323570</v>
      </c>
      <c r="G23" s="240">
        <f t="shared" si="4"/>
        <v>2563</v>
      </c>
      <c r="H23" s="240">
        <f t="shared" si="4"/>
        <v>13472265</v>
      </c>
      <c r="I23" s="240">
        <f t="shared" si="4"/>
        <v>17645</v>
      </c>
      <c r="J23" s="240">
        <f t="shared" si="4"/>
        <v>61932480</v>
      </c>
    </row>
    <row r="26" spans="1:9" ht="15">
      <c r="A26" t="s">
        <v>482</v>
      </c>
      <c r="D26">
        <v>194</v>
      </c>
      <c r="E26">
        <v>1545495</v>
      </c>
      <c r="F26">
        <v>352</v>
      </c>
      <c r="G26">
        <v>3591480</v>
      </c>
      <c r="H26">
        <v>103</v>
      </c>
      <c r="I26">
        <v>1259775</v>
      </c>
    </row>
    <row r="27" spans="1:9" ht="15">
      <c r="A27" t="s">
        <v>483</v>
      </c>
      <c r="D27">
        <v>4</v>
      </c>
      <c r="E27">
        <v>14400</v>
      </c>
      <c r="F27">
        <v>3</v>
      </c>
      <c r="G27">
        <v>10450</v>
      </c>
      <c r="H27">
        <v>0</v>
      </c>
      <c r="I27">
        <v>0</v>
      </c>
    </row>
    <row r="28" spans="1:9" ht="15">
      <c r="A28" t="s">
        <v>484</v>
      </c>
      <c r="D28">
        <v>50</v>
      </c>
      <c r="E28">
        <v>433455</v>
      </c>
      <c r="F28">
        <v>49</v>
      </c>
      <c r="G28">
        <v>424580</v>
      </c>
      <c r="H28">
        <v>33</v>
      </c>
      <c r="I28">
        <v>308450</v>
      </c>
    </row>
    <row r="29" spans="1:9" ht="15">
      <c r="A29" t="s">
        <v>485</v>
      </c>
      <c r="D29">
        <v>10</v>
      </c>
      <c r="E29">
        <v>82300</v>
      </c>
      <c r="F29">
        <v>7</v>
      </c>
      <c r="G29">
        <v>37560</v>
      </c>
      <c r="H29">
        <v>2</v>
      </c>
      <c r="I29">
        <v>27900</v>
      </c>
    </row>
    <row r="30" spans="1:9" ht="15">
      <c r="A30" t="s">
        <v>486</v>
      </c>
      <c r="D30">
        <v>32</v>
      </c>
      <c r="E30">
        <v>208010</v>
      </c>
      <c r="F30">
        <v>138</v>
      </c>
      <c r="G30">
        <v>865700</v>
      </c>
      <c r="H30">
        <v>24</v>
      </c>
      <c r="I30">
        <v>229250</v>
      </c>
    </row>
    <row r="31" spans="1:9" ht="15">
      <c r="A31" t="s">
        <v>487</v>
      </c>
      <c r="D31">
        <v>2</v>
      </c>
      <c r="E31">
        <v>8000</v>
      </c>
      <c r="F31">
        <v>0</v>
      </c>
      <c r="G31">
        <v>0</v>
      </c>
      <c r="H31">
        <v>0</v>
      </c>
      <c r="I31">
        <v>0</v>
      </c>
    </row>
    <row r="32" spans="1:9" ht="15">
      <c r="A32" t="s">
        <v>488</v>
      </c>
      <c r="D32">
        <v>294</v>
      </c>
      <c r="E32">
        <v>981990</v>
      </c>
      <c r="F32">
        <v>584</v>
      </c>
      <c r="G32">
        <v>2199175</v>
      </c>
      <c r="H32">
        <v>153</v>
      </c>
      <c r="I32">
        <v>987885</v>
      </c>
    </row>
    <row r="33" spans="1:9" ht="15">
      <c r="A33" t="s">
        <v>489</v>
      </c>
      <c r="D33">
        <v>2</v>
      </c>
      <c r="E33">
        <v>5700</v>
      </c>
      <c r="F33">
        <v>0</v>
      </c>
      <c r="G33">
        <v>0</v>
      </c>
      <c r="H33">
        <v>0</v>
      </c>
      <c r="I33">
        <v>0</v>
      </c>
    </row>
    <row r="34" spans="1:9" ht="15">
      <c r="A34" t="s">
        <v>490</v>
      </c>
      <c r="D34">
        <v>216</v>
      </c>
      <c r="E34">
        <v>1025415</v>
      </c>
      <c r="F34">
        <v>344</v>
      </c>
      <c r="G34">
        <v>1276365</v>
      </c>
      <c r="H34">
        <v>130</v>
      </c>
      <c r="I34">
        <v>769390</v>
      </c>
    </row>
    <row r="35" spans="1:9" ht="15">
      <c r="A35" t="s">
        <v>491</v>
      </c>
      <c r="D35">
        <v>4</v>
      </c>
      <c r="E35">
        <v>10400</v>
      </c>
      <c r="F35">
        <v>12</v>
      </c>
      <c r="G35">
        <v>18500</v>
      </c>
      <c r="H35">
        <v>0</v>
      </c>
      <c r="I35">
        <v>0</v>
      </c>
    </row>
    <row r="36" spans="1:9" ht="15">
      <c r="A36" t="s">
        <v>492</v>
      </c>
      <c r="D36">
        <v>799</v>
      </c>
      <c r="E36">
        <v>5116825</v>
      </c>
      <c r="F36">
        <v>936</v>
      </c>
      <c r="G36">
        <v>4282730</v>
      </c>
      <c r="H36">
        <v>330</v>
      </c>
      <c r="I36">
        <v>2774020</v>
      </c>
    </row>
    <row r="37" spans="1:9" ht="15">
      <c r="A37" t="s">
        <v>493</v>
      </c>
      <c r="D37">
        <v>7</v>
      </c>
      <c r="E37">
        <v>28000</v>
      </c>
      <c r="F37">
        <v>0</v>
      </c>
      <c r="G37">
        <v>0</v>
      </c>
      <c r="H37">
        <v>0</v>
      </c>
      <c r="I37">
        <v>0</v>
      </c>
    </row>
    <row r="38" spans="1:9" ht="15">
      <c r="A38" t="s">
        <v>494</v>
      </c>
      <c r="D38">
        <v>634</v>
      </c>
      <c r="E38">
        <v>1928620</v>
      </c>
      <c r="F38">
        <v>976</v>
      </c>
      <c r="G38">
        <v>2543980</v>
      </c>
      <c r="H38">
        <v>228</v>
      </c>
      <c r="I38">
        <v>1062675</v>
      </c>
    </row>
    <row r="39" spans="1:9" ht="15">
      <c r="A39" t="s">
        <v>495</v>
      </c>
      <c r="D39">
        <v>2831</v>
      </c>
      <c r="E39">
        <v>7321295</v>
      </c>
      <c r="F39">
        <v>3534</v>
      </c>
      <c r="G39">
        <v>6706335</v>
      </c>
      <c r="H39">
        <v>1124</v>
      </c>
      <c r="I39">
        <v>3785865</v>
      </c>
    </row>
    <row r="40" spans="1:9" ht="15">
      <c r="A40" t="s">
        <v>496</v>
      </c>
      <c r="D40">
        <v>199</v>
      </c>
      <c r="E40">
        <v>838960</v>
      </c>
      <c r="F40">
        <v>367</v>
      </c>
      <c r="G40">
        <v>1157120</v>
      </c>
      <c r="H40">
        <v>96</v>
      </c>
      <c r="I40">
        <v>586390</v>
      </c>
    </row>
    <row r="41" spans="1:9" ht="15">
      <c r="A41" t="s">
        <v>497</v>
      </c>
      <c r="D41">
        <v>307</v>
      </c>
      <c r="E41">
        <v>646755</v>
      </c>
      <c r="F41">
        <v>1365</v>
      </c>
      <c r="G41">
        <v>2804410</v>
      </c>
      <c r="H41">
        <v>190</v>
      </c>
      <c r="I41">
        <v>930330</v>
      </c>
    </row>
    <row r="42" spans="1:9" ht="15">
      <c r="A42" t="s">
        <v>498</v>
      </c>
      <c r="D42">
        <v>204</v>
      </c>
      <c r="E42">
        <v>596940</v>
      </c>
      <c r="F42">
        <v>379</v>
      </c>
      <c r="G42">
        <v>927580</v>
      </c>
      <c r="H42">
        <v>95</v>
      </c>
      <c r="I42">
        <v>389400</v>
      </c>
    </row>
    <row r="43" spans="1:9" ht="15">
      <c r="A43" t="s">
        <v>499</v>
      </c>
      <c r="D43">
        <v>1</v>
      </c>
      <c r="E43">
        <v>900</v>
      </c>
      <c r="F43">
        <v>2</v>
      </c>
      <c r="G43">
        <v>2460</v>
      </c>
      <c r="H43">
        <v>0</v>
      </c>
      <c r="I43">
        <v>0</v>
      </c>
    </row>
    <row r="44" spans="1:9" ht="15">
      <c r="A44" t="s">
        <v>500</v>
      </c>
      <c r="D44">
        <v>72</v>
      </c>
      <c r="E44">
        <v>343185</v>
      </c>
      <c r="F44">
        <v>172</v>
      </c>
      <c r="G44">
        <v>475145</v>
      </c>
      <c r="H44">
        <v>54</v>
      </c>
      <c r="I44">
        <v>360710</v>
      </c>
    </row>
    <row r="45" spans="1:9" ht="15">
      <c r="A45" t="s">
        <v>501</v>
      </c>
      <c r="D45">
        <v>0</v>
      </c>
      <c r="E45">
        <v>0</v>
      </c>
      <c r="F45">
        <v>0</v>
      </c>
      <c r="G45">
        <v>0</v>
      </c>
      <c r="H45">
        <v>1</v>
      </c>
      <c r="I45">
        <v>225</v>
      </c>
    </row>
  </sheetData>
  <sheetProtection/>
  <mergeCells count="19">
    <mergeCell ref="A23:B23"/>
    <mergeCell ref="I3:J3"/>
    <mergeCell ref="A1:J1"/>
    <mergeCell ref="G2:J2"/>
    <mergeCell ref="B3:B4"/>
    <mergeCell ref="A5:A6"/>
    <mergeCell ref="A7:A8"/>
    <mergeCell ref="A11:A12"/>
    <mergeCell ref="A13:A14"/>
    <mergeCell ref="A15:A16"/>
    <mergeCell ref="E3:F3"/>
    <mergeCell ref="G3:H3"/>
    <mergeCell ref="A19:A20"/>
    <mergeCell ref="A17:A18"/>
    <mergeCell ref="A21:A22"/>
    <mergeCell ref="A2:C2"/>
    <mergeCell ref="A3:A4"/>
    <mergeCell ref="C3:D3"/>
    <mergeCell ref="A9:A10"/>
  </mergeCells>
  <printOptions/>
  <pageMargins left="1" right="1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1"/>
  <sheetViews>
    <sheetView rightToLeft="1" zoomScalePageLayoutView="0" workbookViewId="0" topLeftCell="A1">
      <selection activeCell="L5" sqref="L5"/>
    </sheetView>
  </sheetViews>
  <sheetFormatPr defaultColWidth="9.140625" defaultRowHeight="15"/>
  <cols>
    <col min="1" max="1" width="10.8515625" style="0" customWidth="1"/>
    <col min="2" max="2" width="15.421875" style="0" customWidth="1"/>
    <col min="3" max="5" width="13.421875" style="0" customWidth="1"/>
    <col min="6" max="6" width="15.421875" style="0" customWidth="1"/>
    <col min="7" max="7" width="16.8515625" style="0" customWidth="1"/>
    <col min="8" max="8" width="15.7109375" style="0" customWidth="1"/>
    <col min="13" max="13" width="14.00390625" style="0" customWidth="1"/>
  </cols>
  <sheetData>
    <row r="2" spans="1:8" ht="21.75" customHeight="1">
      <c r="A2" s="302" t="s">
        <v>432</v>
      </c>
      <c r="B2" s="302"/>
      <c r="C2" s="302"/>
      <c r="D2" s="302"/>
      <c r="E2" s="302"/>
      <c r="F2" s="302"/>
      <c r="G2" s="302"/>
      <c r="H2" s="302"/>
    </row>
    <row r="3" spans="1:8" ht="16.5" customHeight="1">
      <c r="A3" s="304" t="s">
        <v>525</v>
      </c>
      <c r="B3" s="304"/>
      <c r="C3" s="139"/>
      <c r="D3" s="139"/>
      <c r="E3" s="139"/>
      <c r="F3" s="139"/>
      <c r="G3" s="303" t="s">
        <v>87</v>
      </c>
      <c r="H3" s="303"/>
    </row>
    <row r="4" spans="1:8" ht="30.75" customHeight="1" thickBot="1">
      <c r="A4" s="109" t="s">
        <v>9</v>
      </c>
      <c r="B4" s="109" t="s">
        <v>79</v>
      </c>
      <c r="C4" s="109" t="s">
        <v>80</v>
      </c>
      <c r="D4" s="109" t="s">
        <v>81</v>
      </c>
      <c r="E4" s="109" t="s">
        <v>82</v>
      </c>
      <c r="F4" s="109" t="s">
        <v>83</v>
      </c>
      <c r="G4" s="109" t="s">
        <v>84</v>
      </c>
      <c r="H4" s="109" t="s">
        <v>3</v>
      </c>
    </row>
    <row r="5" spans="1:13" ht="24.75" customHeight="1" thickTop="1">
      <c r="A5" s="106" t="s">
        <v>354</v>
      </c>
      <c r="B5" s="65">
        <v>193370</v>
      </c>
      <c r="C5" s="65">
        <v>174550</v>
      </c>
      <c r="D5" s="65">
        <v>109550</v>
      </c>
      <c r="E5" s="65">
        <v>752200</v>
      </c>
      <c r="F5" s="65">
        <v>4200</v>
      </c>
      <c r="G5" s="65">
        <v>104260</v>
      </c>
      <c r="H5" s="21">
        <f>B5+C5+D5+E5+F5+G5</f>
        <v>1338130</v>
      </c>
      <c r="I5" s="10"/>
      <c r="K5" s="10"/>
      <c r="M5" s="10"/>
    </row>
    <row r="6" spans="1:8" ht="24.75" customHeight="1">
      <c r="A6" s="107" t="s">
        <v>33</v>
      </c>
      <c r="B6" s="66">
        <v>5300</v>
      </c>
      <c r="C6" s="66">
        <v>5200</v>
      </c>
      <c r="D6" s="66">
        <v>1000</v>
      </c>
      <c r="E6" s="66">
        <v>3950</v>
      </c>
      <c r="F6" s="66">
        <v>0</v>
      </c>
      <c r="G6" s="66">
        <v>1700</v>
      </c>
      <c r="H6" s="66">
        <f aca="true" t="shared" si="0" ref="H6:H17">B6+C6+D6+E6+F6+G6</f>
        <v>17150</v>
      </c>
    </row>
    <row r="7" spans="1:8" ht="24.75" customHeight="1">
      <c r="A7" s="106" t="s">
        <v>34</v>
      </c>
      <c r="B7" s="65">
        <v>131635</v>
      </c>
      <c r="C7" s="65">
        <v>9250</v>
      </c>
      <c r="D7" s="65">
        <v>0</v>
      </c>
      <c r="E7" s="65">
        <v>66000</v>
      </c>
      <c r="F7" s="65">
        <v>100</v>
      </c>
      <c r="G7" s="65">
        <v>71750</v>
      </c>
      <c r="H7" s="21">
        <f t="shared" si="0"/>
        <v>278735</v>
      </c>
    </row>
    <row r="8" spans="1:8" ht="24.75" customHeight="1">
      <c r="A8" s="107" t="s">
        <v>355</v>
      </c>
      <c r="B8" s="66">
        <v>80001</v>
      </c>
      <c r="C8" s="66">
        <v>104160</v>
      </c>
      <c r="D8" s="66">
        <v>56295</v>
      </c>
      <c r="E8" s="66">
        <v>305800</v>
      </c>
      <c r="F8" s="66">
        <v>21339</v>
      </c>
      <c r="G8" s="66">
        <v>234810</v>
      </c>
      <c r="H8" s="66">
        <f t="shared" si="0"/>
        <v>802405</v>
      </c>
    </row>
    <row r="9" spans="1:8" ht="24.75" customHeight="1">
      <c r="A9" s="106" t="s">
        <v>35</v>
      </c>
      <c r="B9" s="65">
        <v>330110</v>
      </c>
      <c r="C9" s="65">
        <v>147675</v>
      </c>
      <c r="D9" s="65">
        <v>300</v>
      </c>
      <c r="E9" s="65">
        <v>435100</v>
      </c>
      <c r="F9" s="65">
        <v>36600</v>
      </c>
      <c r="G9" s="65">
        <v>222600</v>
      </c>
      <c r="H9" s="21">
        <f t="shared" si="0"/>
        <v>1172385</v>
      </c>
    </row>
    <row r="10" spans="1:8" ht="24.75" customHeight="1">
      <c r="A10" s="107" t="s">
        <v>36</v>
      </c>
      <c r="B10" s="66">
        <v>39269</v>
      </c>
      <c r="C10" s="66">
        <v>18650</v>
      </c>
      <c r="D10" s="66">
        <v>0</v>
      </c>
      <c r="E10" s="66">
        <v>53350</v>
      </c>
      <c r="F10" s="66">
        <v>5770</v>
      </c>
      <c r="G10" s="66">
        <v>28650</v>
      </c>
      <c r="H10" s="66">
        <f t="shared" si="0"/>
        <v>145689</v>
      </c>
    </row>
    <row r="11" spans="1:8" ht="24.75" customHeight="1">
      <c r="A11" s="106" t="s">
        <v>37</v>
      </c>
      <c r="B11" s="65">
        <v>7070</v>
      </c>
      <c r="C11" s="65">
        <v>241725</v>
      </c>
      <c r="D11" s="65">
        <v>80800</v>
      </c>
      <c r="E11" s="65">
        <v>516550</v>
      </c>
      <c r="F11" s="65">
        <v>7600</v>
      </c>
      <c r="G11" s="65">
        <v>144100</v>
      </c>
      <c r="H11" s="21">
        <f t="shared" si="0"/>
        <v>997845</v>
      </c>
    </row>
    <row r="12" spans="1:8" ht="24.75" customHeight="1">
      <c r="A12" s="107" t="s">
        <v>38</v>
      </c>
      <c r="B12" s="66">
        <v>170225</v>
      </c>
      <c r="C12" s="66">
        <v>157975</v>
      </c>
      <c r="D12" s="66">
        <v>66050</v>
      </c>
      <c r="E12" s="66">
        <v>438850</v>
      </c>
      <c r="F12" s="66">
        <v>36800</v>
      </c>
      <c r="G12" s="66">
        <v>134300</v>
      </c>
      <c r="H12" s="66">
        <f t="shared" si="0"/>
        <v>1004200</v>
      </c>
    </row>
    <row r="13" spans="1:8" ht="24.75" customHeight="1">
      <c r="A13" s="106" t="s">
        <v>356</v>
      </c>
      <c r="B13" s="65">
        <v>950</v>
      </c>
      <c r="C13" s="65">
        <v>180</v>
      </c>
      <c r="D13" s="65">
        <v>5750</v>
      </c>
      <c r="E13" s="65">
        <v>6750</v>
      </c>
      <c r="F13" s="65">
        <v>500</v>
      </c>
      <c r="G13" s="65">
        <v>350</v>
      </c>
      <c r="H13" s="21">
        <f t="shared" si="0"/>
        <v>14480</v>
      </c>
    </row>
    <row r="14" spans="1:8" ht="24.75" customHeight="1">
      <c r="A14" s="107" t="s">
        <v>96</v>
      </c>
      <c r="B14" s="66">
        <v>2200</v>
      </c>
      <c r="C14" s="66">
        <v>7000</v>
      </c>
      <c r="D14" s="66">
        <v>0</v>
      </c>
      <c r="E14" s="66">
        <v>9000</v>
      </c>
      <c r="F14" s="66">
        <v>0</v>
      </c>
      <c r="G14" s="66">
        <v>400</v>
      </c>
      <c r="H14" s="66">
        <f t="shared" si="0"/>
        <v>18600</v>
      </c>
    </row>
    <row r="15" spans="1:8" ht="24.75" customHeight="1">
      <c r="A15" s="106" t="s">
        <v>95</v>
      </c>
      <c r="B15" s="65">
        <v>3000</v>
      </c>
      <c r="C15" s="65">
        <v>23000</v>
      </c>
      <c r="D15" s="65">
        <v>0</v>
      </c>
      <c r="E15" s="65">
        <v>64050</v>
      </c>
      <c r="F15" s="65">
        <v>500</v>
      </c>
      <c r="G15" s="65">
        <v>3000</v>
      </c>
      <c r="H15" s="21">
        <f t="shared" si="0"/>
        <v>93550</v>
      </c>
    </row>
    <row r="16" spans="1:8" ht="24.75" customHeight="1">
      <c r="A16" s="107" t="s">
        <v>39</v>
      </c>
      <c r="B16" s="66">
        <v>52502</v>
      </c>
      <c r="C16" s="66">
        <v>17600</v>
      </c>
      <c r="D16" s="66">
        <v>0</v>
      </c>
      <c r="E16" s="66">
        <v>14700</v>
      </c>
      <c r="F16" s="66">
        <v>0</v>
      </c>
      <c r="G16" s="66">
        <v>25700</v>
      </c>
      <c r="H16" s="66">
        <f t="shared" si="0"/>
        <v>110502</v>
      </c>
    </row>
    <row r="17" spans="1:8" ht="24.75" customHeight="1">
      <c r="A17" s="106" t="s">
        <v>40</v>
      </c>
      <c r="B17" s="65">
        <v>279720</v>
      </c>
      <c r="C17" s="65">
        <v>70000</v>
      </c>
      <c r="D17" s="65">
        <v>16200</v>
      </c>
      <c r="E17" s="65">
        <v>561950</v>
      </c>
      <c r="F17" s="65">
        <v>129500</v>
      </c>
      <c r="G17" s="65">
        <v>345500</v>
      </c>
      <c r="H17" s="21">
        <f t="shared" si="0"/>
        <v>1402870</v>
      </c>
    </row>
    <row r="18" spans="1:8" ht="24.75" customHeight="1" thickBot="1">
      <c r="A18" s="227" t="s">
        <v>3</v>
      </c>
      <c r="B18" s="222">
        <f>SUM(B5:B17)</f>
        <v>1295352</v>
      </c>
      <c r="C18" s="222">
        <f aca="true" t="shared" si="1" ref="C18:H18">SUM(C5:C17)</f>
        <v>976965</v>
      </c>
      <c r="D18" s="222">
        <f t="shared" si="1"/>
        <v>335945</v>
      </c>
      <c r="E18" s="222">
        <f t="shared" si="1"/>
        <v>3228250</v>
      </c>
      <c r="F18" s="222">
        <f t="shared" si="1"/>
        <v>242909</v>
      </c>
      <c r="G18" s="222">
        <f t="shared" si="1"/>
        <v>1317120</v>
      </c>
      <c r="H18" s="222">
        <f t="shared" si="1"/>
        <v>7396541</v>
      </c>
    </row>
    <row r="19" ht="15.75" thickTop="1"/>
    <row r="20" ht="15">
      <c r="H20" s="10"/>
    </row>
    <row r="21" ht="15">
      <c r="K21" s="10"/>
    </row>
  </sheetData>
  <sheetProtection/>
  <mergeCells count="3">
    <mergeCell ref="A2:H2"/>
    <mergeCell ref="A3:B3"/>
    <mergeCell ref="G3:H3"/>
  </mergeCells>
  <printOptions/>
  <pageMargins left="1" right="1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64"/>
  <sheetViews>
    <sheetView rightToLeft="1" tabSelected="1" zoomScalePageLayoutView="0" workbookViewId="0" topLeftCell="B1">
      <selection activeCell="K6" sqref="K6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4.7109375" style="0" customWidth="1"/>
    <col min="4" max="4" width="18.421875" style="0" customWidth="1"/>
    <col min="5" max="5" width="16.00390625" style="0" customWidth="1"/>
    <col min="6" max="6" width="16.28125" style="0" customWidth="1"/>
    <col min="7" max="7" width="18.00390625" style="0" customWidth="1"/>
    <col min="8" max="8" width="17.57421875" style="0" customWidth="1"/>
    <col min="9" max="9" width="13.8515625" style="0" customWidth="1"/>
    <col min="10" max="10" width="15.8515625" style="0" customWidth="1"/>
    <col min="11" max="11" width="14.28125" style="0" customWidth="1"/>
    <col min="12" max="12" width="11.57421875" style="0" customWidth="1"/>
    <col min="14" max="14" width="10.140625" style="0" customWidth="1"/>
  </cols>
  <sheetData>
    <row r="1" spans="2:10" ht="35.25" customHeight="1">
      <c r="B1" s="302" t="s">
        <v>433</v>
      </c>
      <c r="C1" s="302"/>
      <c r="D1" s="302"/>
      <c r="E1" s="302"/>
      <c r="F1" s="302"/>
      <c r="G1" s="302"/>
      <c r="H1" s="302"/>
      <c r="I1" s="50"/>
      <c r="J1" s="50"/>
    </row>
    <row r="2" spans="2:10" ht="27.75" customHeight="1">
      <c r="B2" s="304" t="s">
        <v>529</v>
      </c>
      <c r="C2" s="304"/>
      <c r="D2" s="139"/>
      <c r="E2" s="139"/>
      <c r="F2" s="139"/>
      <c r="G2" s="139"/>
      <c r="H2" s="139" t="s">
        <v>124</v>
      </c>
      <c r="I2" s="394"/>
      <c r="J2" s="394"/>
    </row>
    <row r="3" spans="2:10" ht="45" customHeight="1" thickBot="1">
      <c r="B3" s="132" t="s">
        <v>9</v>
      </c>
      <c r="C3" s="140" t="s">
        <v>120</v>
      </c>
      <c r="D3" s="140" t="s">
        <v>11</v>
      </c>
      <c r="E3" s="141" t="s">
        <v>121</v>
      </c>
      <c r="F3" s="141" t="s">
        <v>122</v>
      </c>
      <c r="G3" s="141" t="s">
        <v>123</v>
      </c>
      <c r="H3" s="140" t="s">
        <v>10</v>
      </c>
      <c r="I3" s="47"/>
      <c r="J3" s="47"/>
    </row>
    <row r="4" spans="2:15" ht="21.75" customHeight="1" thickTop="1">
      <c r="B4" s="106" t="s">
        <v>354</v>
      </c>
      <c r="C4" s="74">
        <v>8397305</v>
      </c>
      <c r="D4" s="74">
        <v>51756829</v>
      </c>
      <c r="E4" s="74">
        <v>19000310</v>
      </c>
      <c r="F4" s="74">
        <v>21250</v>
      </c>
      <c r="G4" s="74">
        <f>C4+D4+E4+F4</f>
        <v>79175694</v>
      </c>
      <c r="H4" s="74">
        <v>3083988</v>
      </c>
      <c r="I4" s="26"/>
      <c r="J4" s="26"/>
      <c r="M4" s="10"/>
      <c r="O4" s="10"/>
    </row>
    <row r="5" spans="2:10" ht="21.75" customHeight="1">
      <c r="B5" s="107" t="s">
        <v>33</v>
      </c>
      <c r="C5" s="75">
        <v>55895</v>
      </c>
      <c r="D5" s="75">
        <v>313355</v>
      </c>
      <c r="E5" s="75">
        <v>69890</v>
      </c>
      <c r="F5" s="75">
        <v>0</v>
      </c>
      <c r="G5" s="75">
        <f aca="true" t="shared" si="0" ref="G5:G16">C5+D5+E5+F5</f>
        <v>439140</v>
      </c>
      <c r="H5" s="75">
        <v>69977</v>
      </c>
      <c r="I5" s="26"/>
      <c r="J5" s="26"/>
    </row>
    <row r="6" spans="2:10" ht="21.75" customHeight="1">
      <c r="B6" s="106" t="s">
        <v>34</v>
      </c>
      <c r="C6" s="74">
        <v>3438115</v>
      </c>
      <c r="D6" s="74">
        <v>47112151</v>
      </c>
      <c r="E6" s="74">
        <v>3766950</v>
      </c>
      <c r="F6" s="74">
        <v>125860</v>
      </c>
      <c r="G6" s="74">
        <f t="shared" si="0"/>
        <v>54443076</v>
      </c>
      <c r="H6" s="74">
        <v>38360242</v>
      </c>
      <c r="I6" s="26"/>
      <c r="J6" s="26"/>
    </row>
    <row r="7" spans="2:10" ht="21.75" customHeight="1">
      <c r="B7" s="107" t="s">
        <v>355</v>
      </c>
      <c r="C7" s="75">
        <v>3911425</v>
      </c>
      <c r="D7" s="75">
        <v>21040654</v>
      </c>
      <c r="E7" s="75">
        <v>2999933</v>
      </c>
      <c r="F7" s="75">
        <v>0</v>
      </c>
      <c r="G7" s="75">
        <f t="shared" si="0"/>
        <v>27952012</v>
      </c>
      <c r="H7" s="75">
        <v>4149481</v>
      </c>
      <c r="I7" s="26"/>
      <c r="J7" s="26"/>
    </row>
    <row r="8" spans="2:10" ht="21.75" customHeight="1">
      <c r="B8" s="106" t="s">
        <v>35</v>
      </c>
      <c r="C8" s="74">
        <v>9929175</v>
      </c>
      <c r="D8" s="74">
        <v>34058961</v>
      </c>
      <c r="E8" s="74">
        <v>11015745</v>
      </c>
      <c r="F8" s="74">
        <v>22000</v>
      </c>
      <c r="G8" s="74">
        <f t="shared" si="0"/>
        <v>55025881</v>
      </c>
      <c r="H8" s="74">
        <v>5820967</v>
      </c>
      <c r="I8" s="26"/>
      <c r="J8" s="26"/>
    </row>
    <row r="9" spans="2:10" ht="21.75" customHeight="1">
      <c r="B9" s="107" t="s">
        <v>36</v>
      </c>
      <c r="C9" s="75">
        <v>1452914</v>
      </c>
      <c r="D9" s="75">
        <v>5050240</v>
      </c>
      <c r="E9" s="75">
        <v>1754759</v>
      </c>
      <c r="F9" s="75">
        <v>0</v>
      </c>
      <c r="G9" s="75">
        <f t="shared" si="0"/>
        <v>8257913</v>
      </c>
      <c r="H9" s="75">
        <v>1266597</v>
      </c>
      <c r="I9" s="26"/>
      <c r="J9" s="26"/>
    </row>
    <row r="10" spans="2:12" ht="21.75" customHeight="1">
      <c r="B10" s="106" t="s">
        <v>37</v>
      </c>
      <c r="C10" s="74">
        <v>12065115</v>
      </c>
      <c r="D10" s="74">
        <v>47839193</v>
      </c>
      <c r="E10" s="74">
        <v>7201800</v>
      </c>
      <c r="F10" s="74">
        <v>766115</v>
      </c>
      <c r="G10" s="74">
        <f t="shared" si="0"/>
        <v>67872223</v>
      </c>
      <c r="H10" s="74">
        <v>4596267</v>
      </c>
      <c r="I10" s="26"/>
      <c r="J10" s="26" t="s">
        <v>407</v>
      </c>
      <c r="L10" s="26"/>
    </row>
    <row r="11" spans="2:10" ht="21.75" customHeight="1">
      <c r="B11" s="107" t="s">
        <v>38</v>
      </c>
      <c r="C11" s="75">
        <v>7670200</v>
      </c>
      <c r="D11" s="75">
        <v>12844475</v>
      </c>
      <c r="E11" s="75">
        <v>5884078</v>
      </c>
      <c r="F11" s="75">
        <v>727000</v>
      </c>
      <c r="G11" s="75">
        <f t="shared" si="0"/>
        <v>27125753</v>
      </c>
      <c r="H11" s="75">
        <v>4131908</v>
      </c>
      <c r="I11" s="26"/>
      <c r="J11" s="26"/>
    </row>
    <row r="12" spans="2:10" ht="21.75" customHeight="1">
      <c r="B12" s="106" t="s">
        <v>356</v>
      </c>
      <c r="C12" s="74">
        <v>288380</v>
      </c>
      <c r="D12" s="74">
        <v>3849088</v>
      </c>
      <c r="E12" s="74">
        <v>171445</v>
      </c>
      <c r="F12" s="74">
        <v>88000</v>
      </c>
      <c r="G12" s="74">
        <f t="shared" si="0"/>
        <v>4396913</v>
      </c>
      <c r="H12" s="74">
        <v>888692</v>
      </c>
      <c r="I12" s="26"/>
      <c r="J12" s="26"/>
    </row>
    <row r="13" spans="2:10" ht="21.75" customHeight="1">
      <c r="B13" s="107" t="s">
        <v>96</v>
      </c>
      <c r="C13" s="75">
        <v>265700</v>
      </c>
      <c r="D13" s="75">
        <v>1930020</v>
      </c>
      <c r="E13" s="75">
        <v>2329550</v>
      </c>
      <c r="F13" s="75">
        <v>0</v>
      </c>
      <c r="G13" s="75">
        <f t="shared" si="0"/>
        <v>4525270</v>
      </c>
      <c r="H13" s="75">
        <v>76292</v>
      </c>
      <c r="I13" s="26"/>
      <c r="J13" s="26"/>
    </row>
    <row r="14" spans="2:10" ht="21.75" customHeight="1">
      <c r="B14" s="229" t="s">
        <v>95</v>
      </c>
      <c r="C14" s="74">
        <v>3484375</v>
      </c>
      <c r="D14" s="74">
        <v>18855036</v>
      </c>
      <c r="E14" s="74">
        <v>2662572</v>
      </c>
      <c r="F14" s="74">
        <v>0</v>
      </c>
      <c r="G14" s="74">
        <f t="shared" si="0"/>
        <v>25001983</v>
      </c>
      <c r="H14" s="74">
        <v>237921</v>
      </c>
      <c r="I14" s="26"/>
      <c r="J14" s="26"/>
    </row>
    <row r="15" spans="2:10" ht="21.75" customHeight="1">
      <c r="B15" s="107" t="s">
        <v>39</v>
      </c>
      <c r="C15" s="66">
        <v>631002</v>
      </c>
      <c r="D15" s="66">
        <v>3752140</v>
      </c>
      <c r="E15" s="66">
        <v>486520</v>
      </c>
      <c r="F15" s="66">
        <v>0</v>
      </c>
      <c r="G15" s="75">
        <f t="shared" si="0"/>
        <v>4869662</v>
      </c>
      <c r="H15" s="66">
        <v>403723</v>
      </c>
      <c r="I15" s="26"/>
      <c r="J15" s="26"/>
    </row>
    <row r="16" spans="2:10" ht="21.75" customHeight="1" thickBot="1">
      <c r="B16" s="229" t="s">
        <v>40</v>
      </c>
      <c r="C16" s="74">
        <v>17739420</v>
      </c>
      <c r="D16" s="74">
        <v>40460898</v>
      </c>
      <c r="E16" s="74">
        <v>14320863</v>
      </c>
      <c r="F16" s="74">
        <v>0</v>
      </c>
      <c r="G16" s="74">
        <f t="shared" si="0"/>
        <v>72521181</v>
      </c>
      <c r="H16" s="74">
        <v>18520599</v>
      </c>
      <c r="I16" s="26"/>
      <c r="J16" s="26"/>
    </row>
    <row r="17" spans="2:10" ht="21.75" customHeight="1" thickBot="1">
      <c r="B17" s="122" t="s">
        <v>3</v>
      </c>
      <c r="C17" s="76">
        <f aca="true" t="shared" si="1" ref="C17:H17">SUM(C4:C16)</f>
        <v>69329021</v>
      </c>
      <c r="D17" s="76">
        <f t="shared" si="1"/>
        <v>288863040</v>
      </c>
      <c r="E17" s="76">
        <f t="shared" si="1"/>
        <v>71664415</v>
      </c>
      <c r="F17" s="76">
        <f t="shared" si="1"/>
        <v>1750225</v>
      </c>
      <c r="G17" s="76">
        <f t="shared" si="1"/>
        <v>431606701</v>
      </c>
      <c r="H17" s="76">
        <f t="shared" si="1"/>
        <v>81606654</v>
      </c>
      <c r="I17" s="26"/>
      <c r="J17" s="26"/>
    </row>
    <row r="18" spans="2:10" ht="30" customHeight="1" thickBot="1" thickTop="1">
      <c r="B18" s="142" t="s">
        <v>93</v>
      </c>
      <c r="C18" s="53">
        <f>C17/G17*100</f>
        <v>16.063008484198672</v>
      </c>
      <c r="D18" s="53">
        <f>D17/G17*100</f>
        <v>66.9273760881669</v>
      </c>
      <c r="E18" s="53">
        <f>E17/G17*100</f>
        <v>16.60410156606906</v>
      </c>
      <c r="F18" s="53">
        <f>F17/G17*100</f>
        <v>0.4055138615653699</v>
      </c>
      <c r="G18" s="54"/>
      <c r="H18" s="52"/>
      <c r="I18" s="51"/>
      <c r="J18" s="51"/>
    </row>
    <row r="19" ht="15">
      <c r="J19" s="10"/>
    </row>
    <row r="20" spans="2:10" ht="15">
      <c r="B20" s="372"/>
      <c r="C20" s="372"/>
      <c r="D20" s="372"/>
      <c r="E20" s="372"/>
      <c r="F20" s="372"/>
      <c r="G20" s="372"/>
      <c r="H20" s="25"/>
      <c r="I20" s="25"/>
      <c r="J20" s="25"/>
    </row>
    <row r="25" spans="2:10" ht="16.5" customHeight="1">
      <c r="B25" s="44"/>
      <c r="C25" s="44"/>
      <c r="D25" s="44"/>
      <c r="E25" s="44"/>
      <c r="F25" s="44"/>
      <c r="G25" s="44"/>
      <c r="H25" s="44"/>
      <c r="I25" s="44"/>
      <c r="J25" s="44"/>
    </row>
    <row r="26" spans="2:10" ht="0.75" customHeight="1">
      <c r="B26" s="45"/>
      <c r="C26" s="45"/>
      <c r="D26" s="45"/>
      <c r="E26" s="45"/>
      <c r="F26" s="45"/>
      <c r="G26" s="45"/>
      <c r="H26" s="45"/>
      <c r="I26" s="45"/>
      <c r="J26" s="45"/>
    </row>
    <row r="27" spans="2:10" ht="11.25" customHeight="1" hidden="1">
      <c r="B27" s="45"/>
      <c r="C27" s="45"/>
      <c r="D27" s="45"/>
      <c r="E27" s="45"/>
      <c r="F27" s="45"/>
      <c r="G27" s="45"/>
      <c r="H27" s="45"/>
      <c r="I27" s="45"/>
      <c r="J27" s="45"/>
    </row>
    <row r="28" spans="2:10" ht="13.5" customHeight="1" hidden="1">
      <c r="B28" s="45"/>
      <c r="C28" s="45"/>
      <c r="D28" s="45"/>
      <c r="E28" s="45"/>
      <c r="F28" s="45"/>
      <c r="G28" s="45"/>
      <c r="H28" s="45"/>
      <c r="I28" s="45"/>
      <c r="J28" s="45"/>
    </row>
    <row r="29" spans="2:10" ht="39" customHeight="1">
      <c r="B29" s="395"/>
      <c r="C29" s="395"/>
      <c r="D29" s="395"/>
      <c r="E29" s="395"/>
      <c r="F29" s="395"/>
      <c r="G29" s="395"/>
      <c r="H29" s="395"/>
      <c r="I29" s="395"/>
      <c r="J29" s="395"/>
    </row>
    <row r="30" spans="2:10" ht="33" customHeight="1">
      <c r="B30" s="396"/>
      <c r="C30" s="396"/>
      <c r="D30" s="41"/>
      <c r="E30" s="41"/>
      <c r="F30" s="41"/>
      <c r="G30" s="41"/>
      <c r="H30" s="41"/>
      <c r="I30" s="394"/>
      <c r="J30" s="394"/>
    </row>
    <row r="31" spans="2:10" ht="48" customHeight="1">
      <c r="B31" s="46"/>
      <c r="C31" s="47"/>
      <c r="D31" s="47"/>
      <c r="E31" s="47"/>
      <c r="F31" s="48"/>
      <c r="G31" s="48"/>
      <c r="H31" s="47"/>
      <c r="I31" s="47"/>
      <c r="J31" s="48"/>
    </row>
    <row r="32" spans="2:11" ht="19.5" customHeight="1">
      <c r="B32" s="27"/>
      <c r="C32" s="43"/>
      <c r="F32" s="10"/>
      <c r="K32" s="10"/>
    </row>
    <row r="33" spans="2:11" ht="19.5" customHeight="1">
      <c r="B33" s="27"/>
      <c r="C33" s="43"/>
      <c r="F33" s="10"/>
      <c r="K33" s="10"/>
    </row>
    <row r="34" spans="2:11" ht="19.5" customHeight="1">
      <c r="B34" s="27"/>
      <c r="C34" s="43"/>
      <c r="F34" s="10"/>
      <c r="K34" s="10"/>
    </row>
    <row r="35" spans="2:11" ht="19.5" customHeight="1">
      <c r="B35" s="27"/>
      <c r="C35" s="43"/>
      <c r="F35" s="10"/>
      <c r="K35" s="10"/>
    </row>
    <row r="36" spans="2:11" ht="19.5" customHeight="1">
      <c r="B36" s="27"/>
      <c r="C36" s="43"/>
      <c r="F36" s="10"/>
      <c r="K36" s="10"/>
    </row>
    <row r="37" spans="2:11" ht="19.5" customHeight="1">
      <c r="B37" s="27"/>
      <c r="C37" s="43"/>
      <c r="F37" s="10"/>
      <c r="K37" s="10"/>
    </row>
    <row r="38" spans="2:11" ht="19.5" customHeight="1">
      <c r="B38" s="27"/>
      <c r="C38" s="43"/>
      <c r="F38" s="10"/>
      <c r="K38" s="10"/>
    </row>
    <row r="39" spans="2:11" ht="19.5" customHeight="1">
      <c r="B39" s="27"/>
      <c r="C39" s="43"/>
      <c r="F39" s="10"/>
      <c r="K39" s="10"/>
    </row>
    <row r="40" spans="2:11" ht="19.5" customHeight="1">
      <c r="B40" s="27"/>
      <c r="C40" s="43"/>
      <c r="F40" s="10"/>
      <c r="K40" s="10"/>
    </row>
    <row r="41" spans="2:11" ht="19.5" customHeight="1">
      <c r="B41" s="27"/>
      <c r="C41" s="43"/>
      <c r="F41" s="10"/>
      <c r="K41" s="10"/>
    </row>
    <row r="42" spans="2:11" ht="19.5" customHeight="1">
      <c r="B42" s="27"/>
      <c r="C42" s="43"/>
      <c r="F42" s="10"/>
      <c r="K42" s="10"/>
    </row>
    <row r="43" spans="2:11" ht="19.5" customHeight="1">
      <c r="B43" s="27"/>
      <c r="C43" s="43"/>
      <c r="F43" s="10"/>
      <c r="K43" s="10"/>
    </row>
    <row r="44" spans="2:11" ht="19.5" customHeight="1">
      <c r="B44" s="27"/>
      <c r="C44" s="43"/>
      <c r="K44" s="10"/>
    </row>
    <row r="45" spans="2:11" ht="19.5" customHeight="1">
      <c r="B45" s="27"/>
      <c r="C45" s="27"/>
      <c r="K45" s="10"/>
    </row>
    <row r="46" spans="2:3" ht="25.5" customHeight="1">
      <c r="B46" s="27"/>
      <c r="C46" s="27"/>
    </row>
    <row r="47" spans="2:3" ht="15">
      <c r="B47" s="44"/>
      <c r="C47" s="44"/>
    </row>
    <row r="48" spans="2:3" ht="15">
      <c r="B48" s="49"/>
      <c r="C48" s="49"/>
    </row>
    <row r="49" spans="2:3" ht="15">
      <c r="B49" s="44"/>
      <c r="C49" s="44"/>
    </row>
    <row r="64" ht="15">
      <c r="E64" s="8"/>
    </row>
  </sheetData>
  <sheetProtection/>
  <mergeCells count="7">
    <mergeCell ref="B1:H1"/>
    <mergeCell ref="B20:G20"/>
    <mergeCell ref="B2:C2"/>
    <mergeCell ref="I2:J2"/>
    <mergeCell ref="B29:J29"/>
    <mergeCell ref="B30:C30"/>
    <mergeCell ref="I30:J30"/>
  </mergeCells>
  <printOptions/>
  <pageMargins left="1" right="1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0"/>
  <sheetViews>
    <sheetView rightToLeft="1" zoomScalePageLayoutView="0" workbookViewId="0" topLeftCell="A1">
      <selection activeCell="K5" sqref="K5"/>
    </sheetView>
  </sheetViews>
  <sheetFormatPr defaultColWidth="9.140625" defaultRowHeight="15"/>
  <cols>
    <col min="1" max="1" width="8.421875" style="0" customWidth="1"/>
    <col min="2" max="2" width="11.421875" style="0" customWidth="1"/>
    <col min="3" max="4" width="12.28125" style="0" customWidth="1"/>
    <col min="5" max="5" width="13.140625" style="0" customWidth="1"/>
    <col min="6" max="6" width="11.57421875" style="0" customWidth="1"/>
    <col min="7" max="7" width="9.57421875" style="0" customWidth="1"/>
    <col min="8" max="8" width="10.00390625" style="0" customWidth="1"/>
    <col min="9" max="9" width="11.421875" style="0" customWidth="1"/>
    <col min="10" max="10" width="13.140625" style="0" customWidth="1"/>
  </cols>
  <sheetData>
    <row r="2" spans="1:10" ht="21.75" customHeight="1">
      <c r="A2" s="302" t="s">
        <v>434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21.75" customHeight="1">
      <c r="A3" s="304" t="s">
        <v>527</v>
      </c>
      <c r="B3" s="304"/>
      <c r="C3" s="309" t="s">
        <v>125</v>
      </c>
      <c r="D3" s="309"/>
      <c r="E3" s="309"/>
      <c r="F3" s="309"/>
      <c r="G3" s="309"/>
      <c r="H3" s="309"/>
      <c r="I3" s="303" t="s">
        <v>87</v>
      </c>
      <c r="J3" s="303"/>
    </row>
    <row r="4" spans="1:10" ht="52.5" customHeight="1" thickBot="1">
      <c r="A4" s="109" t="s">
        <v>9</v>
      </c>
      <c r="B4" s="109" t="s">
        <v>126</v>
      </c>
      <c r="C4" s="109" t="s">
        <v>127</v>
      </c>
      <c r="D4" s="109" t="s">
        <v>128</v>
      </c>
      <c r="E4" s="109" t="s">
        <v>129</v>
      </c>
      <c r="F4" s="109" t="s">
        <v>130</v>
      </c>
      <c r="G4" s="109" t="s">
        <v>131</v>
      </c>
      <c r="H4" s="132" t="s">
        <v>132</v>
      </c>
      <c r="I4" s="132" t="s">
        <v>133</v>
      </c>
      <c r="J4" s="132" t="s">
        <v>3</v>
      </c>
    </row>
    <row r="5" spans="1:10" ht="22.5" customHeight="1" thickTop="1">
      <c r="A5" s="225" t="s">
        <v>354</v>
      </c>
      <c r="B5" s="65">
        <v>1758180</v>
      </c>
      <c r="C5" s="65">
        <v>8969500</v>
      </c>
      <c r="D5" s="65">
        <v>327175</v>
      </c>
      <c r="E5" s="65">
        <v>461400</v>
      </c>
      <c r="F5" s="65">
        <v>27500</v>
      </c>
      <c r="G5" s="65">
        <v>2243850</v>
      </c>
      <c r="H5" s="65">
        <v>0</v>
      </c>
      <c r="I5" s="65">
        <v>10750</v>
      </c>
      <c r="J5" s="13">
        <f>B5+C5+D5+E5+F5+G5+H5+I5</f>
        <v>13798355</v>
      </c>
    </row>
    <row r="6" spans="1:10" ht="22.5" customHeight="1">
      <c r="A6" s="226" t="s">
        <v>33</v>
      </c>
      <c r="B6" s="66">
        <v>3900</v>
      </c>
      <c r="C6" s="66">
        <v>13000</v>
      </c>
      <c r="D6" s="66">
        <v>4200</v>
      </c>
      <c r="E6" s="66">
        <v>2800</v>
      </c>
      <c r="F6" s="66">
        <v>0</v>
      </c>
      <c r="G6" s="66">
        <v>1300</v>
      </c>
      <c r="H6" s="66">
        <v>0</v>
      </c>
      <c r="I6" s="66">
        <v>2500</v>
      </c>
      <c r="J6" s="66">
        <f aca="true" t="shared" si="0" ref="J6:J17">B6+C6+D6+E6+F6+G6+H6+I6</f>
        <v>27700</v>
      </c>
    </row>
    <row r="7" spans="1:10" ht="22.5" customHeight="1">
      <c r="A7" s="225" t="s">
        <v>34</v>
      </c>
      <c r="B7" s="65">
        <v>11000</v>
      </c>
      <c r="C7" s="65">
        <v>1477800</v>
      </c>
      <c r="D7" s="65">
        <v>334400</v>
      </c>
      <c r="E7" s="65">
        <v>95000</v>
      </c>
      <c r="F7" s="65">
        <v>0</v>
      </c>
      <c r="G7" s="65">
        <v>10000</v>
      </c>
      <c r="H7" s="65">
        <v>0</v>
      </c>
      <c r="I7" s="65">
        <v>1000</v>
      </c>
      <c r="J7" s="13">
        <f t="shared" si="0"/>
        <v>1929200</v>
      </c>
    </row>
    <row r="8" spans="1:10" ht="22.5" customHeight="1">
      <c r="A8" s="226" t="s">
        <v>355</v>
      </c>
      <c r="B8" s="66">
        <v>183850</v>
      </c>
      <c r="C8" s="66">
        <v>1550800</v>
      </c>
      <c r="D8" s="66">
        <v>160700</v>
      </c>
      <c r="E8" s="66">
        <v>183790</v>
      </c>
      <c r="F8" s="66">
        <v>7650</v>
      </c>
      <c r="G8" s="66">
        <v>12200</v>
      </c>
      <c r="H8" s="66">
        <v>0</v>
      </c>
      <c r="I8" s="66">
        <v>188000</v>
      </c>
      <c r="J8" s="66">
        <f t="shared" si="0"/>
        <v>2286990</v>
      </c>
    </row>
    <row r="9" spans="1:10" ht="22.5" customHeight="1">
      <c r="A9" s="225" t="s">
        <v>35</v>
      </c>
      <c r="B9" s="65">
        <v>526250</v>
      </c>
      <c r="C9" s="65">
        <v>5508000</v>
      </c>
      <c r="D9" s="65">
        <v>709350</v>
      </c>
      <c r="E9" s="65">
        <v>354750</v>
      </c>
      <c r="F9" s="65">
        <v>0</v>
      </c>
      <c r="G9" s="65">
        <v>21000</v>
      </c>
      <c r="H9" s="65">
        <v>0</v>
      </c>
      <c r="I9" s="65">
        <v>749000</v>
      </c>
      <c r="J9" s="13">
        <f t="shared" si="0"/>
        <v>7868350</v>
      </c>
    </row>
    <row r="10" spans="1:10" ht="22.5" customHeight="1">
      <c r="A10" s="226" t="s">
        <v>36</v>
      </c>
      <c r="B10" s="66">
        <v>74325</v>
      </c>
      <c r="C10" s="66">
        <v>985800</v>
      </c>
      <c r="D10" s="66">
        <v>205200</v>
      </c>
      <c r="E10" s="66">
        <v>27100</v>
      </c>
      <c r="F10" s="66">
        <v>42631</v>
      </c>
      <c r="G10" s="66">
        <v>7300</v>
      </c>
      <c r="H10" s="66">
        <v>19800</v>
      </c>
      <c r="I10" s="66">
        <v>31400</v>
      </c>
      <c r="J10" s="66">
        <f t="shared" si="0"/>
        <v>1393556</v>
      </c>
    </row>
    <row r="11" spans="1:10" ht="22.5" customHeight="1">
      <c r="A11" s="225" t="s">
        <v>37</v>
      </c>
      <c r="B11" s="65">
        <v>876500</v>
      </c>
      <c r="C11" s="65">
        <v>2371700</v>
      </c>
      <c r="D11" s="65">
        <v>2034250</v>
      </c>
      <c r="E11" s="65">
        <v>172950</v>
      </c>
      <c r="F11" s="65">
        <v>429500</v>
      </c>
      <c r="G11" s="65">
        <v>7650</v>
      </c>
      <c r="H11" s="65">
        <v>16800</v>
      </c>
      <c r="I11" s="65">
        <v>312000</v>
      </c>
      <c r="J11" s="13">
        <f t="shared" si="0"/>
        <v>6221350</v>
      </c>
    </row>
    <row r="12" spans="1:10" ht="22.5" customHeight="1">
      <c r="A12" s="226" t="s">
        <v>38</v>
      </c>
      <c r="B12" s="66">
        <v>725000</v>
      </c>
      <c r="C12" s="66">
        <v>1953700</v>
      </c>
      <c r="D12" s="66">
        <v>407600</v>
      </c>
      <c r="E12" s="66">
        <v>279200</v>
      </c>
      <c r="F12" s="66">
        <v>1000</v>
      </c>
      <c r="G12" s="66">
        <v>242050</v>
      </c>
      <c r="H12" s="66">
        <v>30250</v>
      </c>
      <c r="I12" s="66">
        <v>128000</v>
      </c>
      <c r="J12" s="66">
        <f t="shared" si="0"/>
        <v>3766800</v>
      </c>
    </row>
    <row r="13" spans="1:10" ht="22.5" customHeight="1">
      <c r="A13" s="225" t="s">
        <v>356</v>
      </c>
      <c r="B13" s="65">
        <v>6000</v>
      </c>
      <c r="C13" s="65">
        <v>31800</v>
      </c>
      <c r="D13" s="65">
        <v>900</v>
      </c>
      <c r="E13" s="65">
        <v>15350</v>
      </c>
      <c r="F13" s="65">
        <v>0</v>
      </c>
      <c r="G13" s="65">
        <v>500</v>
      </c>
      <c r="H13" s="65">
        <v>0</v>
      </c>
      <c r="I13" s="65">
        <v>11600</v>
      </c>
      <c r="J13" s="13">
        <f t="shared" si="0"/>
        <v>66150</v>
      </c>
    </row>
    <row r="14" spans="1:10" ht="22.5" customHeight="1">
      <c r="A14" s="226" t="s">
        <v>96</v>
      </c>
      <c r="B14" s="66">
        <v>740000</v>
      </c>
      <c r="C14" s="66">
        <v>1097000</v>
      </c>
      <c r="D14" s="66">
        <v>13000</v>
      </c>
      <c r="E14" s="66">
        <v>3000</v>
      </c>
      <c r="F14" s="66">
        <v>0</v>
      </c>
      <c r="G14" s="66">
        <v>500</v>
      </c>
      <c r="H14" s="66">
        <v>0</v>
      </c>
      <c r="I14" s="66">
        <v>0</v>
      </c>
      <c r="J14" s="66">
        <f t="shared" si="0"/>
        <v>1853500</v>
      </c>
    </row>
    <row r="15" spans="1:10" ht="22.5" customHeight="1">
      <c r="A15" s="225" t="s">
        <v>95</v>
      </c>
      <c r="B15" s="65">
        <v>424700</v>
      </c>
      <c r="C15" s="65">
        <v>1946832</v>
      </c>
      <c r="D15" s="65">
        <v>4500</v>
      </c>
      <c r="E15" s="65">
        <v>17250</v>
      </c>
      <c r="F15" s="65">
        <v>0</v>
      </c>
      <c r="G15" s="65">
        <v>47800</v>
      </c>
      <c r="H15" s="65">
        <v>85720</v>
      </c>
      <c r="I15" s="65">
        <v>93900</v>
      </c>
      <c r="J15" s="13">
        <f t="shared" si="0"/>
        <v>2620702</v>
      </c>
    </row>
    <row r="16" spans="1:10" ht="22.5" customHeight="1">
      <c r="A16" s="226" t="s">
        <v>39</v>
      </c>
      <c r="B16" s="66">
        <v>27600</v>
      </c>
      <c r="C16" s="66">
        <v>147000</v>
      </c>
      <c r="D16" s="66">
        <v>24700</v>
      </c>
      <c r="E16" s="66">
        <v>4500</v>
      </c>
      <c r="F16" s="66">
        <v>0</v>
      </c>
      <c r="G16" s="66">
        <v>20000</v>
      </c>
      <c r="H16" s="66">
        <v>0</v>
      </c>
      <c r="I16" s="66">
        <v>24000</v>
      </c>
      <c r="J16" s="66">
        <f t="shared" si="0"/>
        <v>247800</v>
      </c>
    </row>
    <row r="17" spans="1:10" ht="22.5" customHeight="1" thickBot="1">
      <c r="A17" s="225" t="s">
        <v>40</v>
      </c>
      <c r="B17" s="65">
        <v>551100</v>
      </c>
      <c r="C17" s="65">
        <v>3260300</v>
      </c>
      <c r="D17" s="65">
        <v>1030450</v>
      </c>
      <c r="E17" s="65">
        <v>725750</v>
      </c>
      <c r="F17" s="65">
        <v>3110000</v>
      </c>
      <c r="G17" s="65">
        <v>271210</v>
      </c>
      <c r="H17" s="65">
        <v>0</v>
      </c>
      <c r="I17" s="65">
        <v>40000</v>
      </c>
      <c r="J17" s="13">
        <f t="shared" si="0"/>
        <v>8988810</v>
      </c>
    </row>
    <row r="18" spans="1:10" ht="22.5" customHeight="1" thickBot="1">
      <c r="A18" s="169" t="s">
        <v>3</v>
      </c>
      <c r="B18" s="22">
        <f aca="true" t="shared" si="1" ref="B18:J18">SUM(B5:B17)</f>
        <v>5908405</v>
      </c>
      <c r="C18" s="22">
        <f t="shared" si="1"/>
        <v>29313232</v>
      </c>
      <c r="D18" s="22">
        <f t="shared" si="1"/>
        <v>5256425</v>
      </c>
      <c r="E18" s="22">
        <f t="shared" si="1"/>
        <v>2342840</v>
      </c>
      <c r="F18" s="22">
        <f t="shared" si="1"/>
        <v>3618281</v>
      </c>
      <c r="G18" s="22">
        <f t="shared" si="1"/>
        <v>2885360</v>
      </c>
      <c r="H18" s="22">
        <f t="shared" si="1"/>
        <v>152570</v>
      </c>
      <c r="I18" s="22">
        <f t="shared" si="1"/>
        <v>1592150</v>
      </c>
      <c r="J18" s="22">
        <f t="shared" si="1"/>
        <v>51069263</v>
      </c>
    </row>
    <row r="19" ht="15.75" thickTop="1"/>
    <row r="20" spans="1:6" ht="15">
      <c r="A20" s="25"/>
      <c r="B20" s="25"/>
      <c r="C20" s="25"/>
      <c r="D20" s="25"/>
      <c r="E20" s="25"/>
      <c r="F20" s="25"/>
    </row>
  </sheetData>
  <sheetProtection/>
  <mergeCells count="4">
    <mergeCell ref="A2:J2"/>
    <mergeCell ref="A3:B3"/>
    <mergeCell ref="C3:H3"/>
    <mergeCell ref="I3:J3"/>
  </mergeCells>
  <printOptions/>
  <pageMargins left="1" right="1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G19"/>
  <sheetViews>
    <sheetView rightToLeft="1" zoomScalePageLayoutView="0" workbookViewId="0" topLeftCell="A1">
      <selection activeCell="L9" sqref="L9"/>
    </sheetView>
  </sheetViews>
  <sheetFormatPr defaultColWidth="9.140625" defaultRowHeight="15"/>
  <cols>
    <col min="1" max="1" width="7.28125" style="0" customWidth="1"/>
    <col min="2" max="2" width="14.57421875" style="0" customWidth="1"/>
    <col min="3" max="3" width="17.28125" style="0" customWidth="1"/>
    <col min="4" max="4" width="16.421875" style="0" customWidth="1"/>
    <col min="5" max="5" width="19.7109375" style="0" customWidth="1"/>
    <col min="6" max="6" width="17.8515625" style="0" customWidth="1"/>
    <col min="7" max="7" width="21.8515625" style="0" customWidth="1"/>
  </cols>
  <sheetData>
    <row r="3" spans="2:7" ht="21.75" customHeight="1">
      <c r="B3" s="302" t="s">
        <v>435</v>
      </c>
      <c r="C3" s="302"/>
      <c r="D3" s="302"/>
      <c r="E3" s="302"/>
      <c r="F3" s="302"/>
      <c r="G3" s="302"/>
    </row>
    <row r="4" spans="2:7" ht="21.75" customHeight="1">
      <c r="B4" s="304" t="s">
        <v>526</v>
      </c>
      <c r="C4" s="304"/>
      <c r="D4" s="309" t="s">
        <v>134</v>
      </c>
      <c r="E4" s="309"/>
      <c r="F4" s="104"/>
      <c r="G4" s="131" t="s">
        <v>87</v>
      </c>
    </row>
    <row r="5" spans="2:7" ht="21.75" customHeight="1" thickBot="1">
      <c r="B5" s="109" t="s">
        <v>9</v>
      </c>
      <c r="C5" s="109" t="s">
        <v>135</v>
      </c>
      <c r="D5" s="109" t="s">
        <v>136</v>
      </c>
      <c r="E5" s="109" t="s">
        <v>137</v>
      </c>
      <c r="F5" s="109" t="s">
        <v>264</v>
      </c>
      <c r="G5" s="109" t="s">
        <v>227</v>
      </c>
    </row>
    <row r="6" spans="2:7" ht="21.75" customHeight="1" thickTop="1">
      <c r="B6" s="258" t="s">
        <v>354</v>
      </c>
      <c r="C6" s="12">
        <v>733550</v>
      </c>
      <c r="D6" s="12">
        <v>388305</v>
      </c>
      <c r="E6" s="12">
        <v>300350</v>
      </c>
      <c r="F6" s="12">
        <v>1000</v>
      </c>
      <c r="G6" s="12">
        <f>C6+D6+E6+F6</f>
        <v>1423205</v>
      </c>
    </row>
    <row r="7" spans="2:7" ht="21.75" customHeight="1">
      <c r="B7" s="106" t="s">
        <v>33</v>
      </c>
      <c r="C7" s="65">
        <v>6000</v>
      </c>
      <c r="D7" s="65">
        <v>1700</v>
      </c>
      <c r="E7" s="65">
        <v>4000</v>
      </c>
      <c r="F7" s="65">
        <v>1250</v>
      </c>
      <c r="G7" s="65">
        <f aca="true" t="shared" si="0" ref="G7:G18">C7+D7+E7+F7</f>
        <v>12950</v>
      </c>
    </row>
    <row r="8" spans="2:7" ht="21.75" customHeight="1">
      <c r="B8" s="107" t="s">
        <v>34</v>
      </c>
      <c r="C8" s="66">
        <v>251500</v>
      </c>
      <c r="D8" s="66">
        <v>0</v>
      </c>
      <c r="E8" s="66">
        <v>50000</v>
      </c>
      <c r="F8" s="66">
        <v>0</v>
      </c>
      <c r="G8" s="12">
        <f t="shared" si="0"/>
        <v>301500</v>
      </c>
    </row>
    <row r="9" spans="2:7" ht="21.75" customHeight="1">
      <c r="B9" s="106" t="s">
        <v>355</v>
      </c>
      <c r="C9" s="65">
        <v>250900</v>
      </c>
      <c r="D9" s="65">
        <v>10970</v>
      </c>
      <c r="E9" s="65">
        <v>63950</v>
      </c>
      <c r="F9" s="65">
        <v>17023</v>
      </c>
      <c r="G9" s="65">
        <f t="shared" si="0"/>
        <v>342843</v>
      </c>
    </row>
    <row r="10" spans="2:7" ht="21.75" customHeight="1">
      <c r="B10" s="107" t="s">
        <v>35</v>
      </c>
      <c r="C10" s="66">
        <v>68070</v>
      </c>
      <c r="D10" s="66">
        <v>43000</v>
      </c>
      <c r="E10" s="66">
        <v>38000</v>
      </c>
      <c r="F10" s="66">
        <v>146130</v>
      </c>
      <c r="G10" s="12">
        <f t="shared" si="0"/>
        <v>295200</v>
      </c>
    </row>
    <row r="11" spans="2:7" ht="21.75" customHeight="1">
      <c r="B11" s="106" t="s">
        <v>36</v>
      </c>
      <c r="C11" s="65">
        <v>49350</v>
      </c>
      <c r="D11" s="65">
        <v>20800</v>
      </c>
      <c r="E11" s="65">
        <v>2500</v>
      </c>
      <c r="F11" s="65">
        <v>7905</v>
      </c>
      <c r="G11" s="65">
        <f t="shared" si="0"/>
        <v>80555</v>
      </c>
    </row>
    <row r="12" spans="2:7" ht="21.75" customHeight="1">
      <c r="B12" s="107" t="s">
        <v>37</v>
      </c>
      <c r="C12" s="66">
        <v>602850</v>
      </c>
      <c r="D12" s="66">
        <v>23100</v>
      </c>
      <c r="E12" s="66">
        <v>42700</v>
      </c>
      <c r="F12" s="66">
        <v>80650</v>
      </c>
      <c r="G12" s="12">
        <f t="shared" si="0"/>
        <v>749300</v>
      </c>
    </row>
    <row r="13" spans="2:7" ht="21.75" customHeight="1">
      <c r="B13" s="106" t="s">
        <v>38</v>
      </c>
      <c r="C13" s="65">
        <v>418750</v>
      </c>
      <c r="D13" s="65">
        <v>26500</v>
      </c>
      <c r="E13" s="65">
        <v>111550</v>
      </c>
      <c r="F13" s="65">
        <v>44900</v>
      </c>
      <c r="G13" s="65">
        <f t="shared" si="0"/>
        <v>601700</v>
      </c>
    </row>
    <row r="14" spans="2:7" ht="21.75" customHeight="1">
      <c r="B14" s="107" t="s">
        <v>356</v>
      </c>
      <c r="C14" s="66">
        <v>61560</v>
      </c>
      <c r="D14" s="66">
        <v>5150</v>
      </c>
      <c r="E14" s="66">
        <v>8545</v>
      </c>
      <c r="F14" s="66">
        <v>40</v>
      </c>
      <c r="G14" s="12">
        <f t="shared" si="0"/>
        <v>75295</v>
      </c>
    </row>
    <row r="15" spans="2:7" ht="21.75" customHeight="1">
      <c r="B15" s="106" t="s">
        <v>96</v>
      </c>
      <c r="C15" s="65">
        <v>21500</v>
      </c>
      <c r="D15" s="65">
        <v>750</v>
      </c>
      <c r="E15" s="65">
        <v>750</v>
      </c>
      <c r="F15" s="65">
        <v>1050</v>
      </c>
      <c r="G15" s="65">
        <f t="shared" si="0"/>
        <v>24050</v>
      </c>
    </row>
    <row r="16" spans="2:7" ht="21.75" customHeight="1">
      <c r="B16" s="107" t="s">
        <v>95</v>
      </c>
      <c r="C16" s="66">
        <v>22380</v>
      </c>
      <c r="D16" s="66">
        <v>4225</v>
      </c>
      <c r="E16" s="66">
        <v>7750</v>
      </c>
      <c r="F16" s="66">
        <v>3515</v>
      </c>
      <c r="G16" s="12">
        <f t="shared" si="0"/>
        <v>37870</v>
      </c>
    </row>
    <row r="17" spans="2:7" ht="21.75" customHeight="1">
      <c r="B17" s="106" t="s">
        <v>39</v>
      </c>
      <c r="C17" s="65">
        <v>83100</v>
      </c>
      <c r="D17" s="65">
        <v>21400</v>
      </c>
      <c r="E17" s="65">
        <v>18000</v>
      </c>
      <c r="F17" s="65">
        <v>2050</v>
      </c>
      <c r="G17" s="65">
        <f t="shared" si="0"/>
        <v>124550</v>
      </c>
    </row>
    <row r="18" spans="2:7" ht="21.75" customHeight="1">
      <c r="B18" s="107" t="s">
        <v>40</v>
      </c>
      <c r="C18" s="66">
        <v>1379300</v>
      </c>
      <c r="D18" s="66">
        <v>107600</v>
      </c>
      <c r="E18" s="66">
        <v>75500</v>
      </c>
      <c r="F18" s="66">
        <v>147500</v>
      </c>
      <c r="G18" s="12">
        <f t="shared" si="0"/>
        <v>1709900</v>
      </c>
    </row>
    <row r="19" spans="2:7" ht="21.75" customHeight="1" thickBot="1">
      <c r="B19" s="228" t="s">
        <v>3</v>
      </c>
      <c r="C19" s="215">
        <f>SUM(C6:C18)</f>
        <v>3948810</v>
      </c>
      <c r="D19" s="215">
        <f>SUM(D6:D18)</f>
        <v>653500</v>
      </c>
      <c r="E19" s="215">
        <f>SUM(E6:E18)</f>
        <v>723595</v>
      </c>
      <c r="F19" s="215">
        <f>SUM(F6:F18)</f>
        <v>453013</v>
      </c>
      <c r="G19" s="215">
        <f>SUM(G6:G18)</f>
        <v>5778918</v>
      </c>
    </row>
    <row r="20" ht="15.75" thickTop="1"/>
  </sheetData>
  <sheetProtection/>
  <mergeCells count="3">
    <mergeCell ref="B3:G3"/>
    <mergeCell ref="B4:C4"/>
    <mergeCell ref="D4:E4"/>
  </mergeCells>
  <printOptions/>
  <pageMargins left="1" right="1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P27"/>
  <sheetViews>
    <sheetView rightToLeft="1" zoomScalePageLayoutView="0" workbookViewId="0" topLeftCell="A1">
      <selection activeCell="A1" sqref="A1:I20"/>
    </sheetView>
  </sheetViews>
  <sheetFormatPr defaultColWidth="9.140625" defaultRowHeight="15"/>
  <cols>
    <col min="1" max="1" width="8.8515625" style="0" customWidth="1"/>
    <col min="2" max="2" width="10.7109375" style="0" customWidth="1"/>
    <col min="3" max="3" width="13.8515625" style="0" customWidth="1"/>
    <col min="4" max="4" width="16.28125" style="0" customWidth="1"/>
    <col min="5" max="5" width="15.57421875" style="0" customWidth="1"/>
    <col min="6" max="6" width="17.140625" style="0" customWidth="1"/>
    <col min="7" max="7" width="17.28125" style="0" customWidth="1"/>
    <col min="8" max="8" width="14.421875" style="0" customWidth="1"/>
    <col min="9" max="9" width="6.00390625" style="0" customWidth="1"/>
    <col min="10" max="10" width="5.7109375" style="0" customWidth="1"/>
    <col min="11" max="12" width="8.8515625" style="0" customWidth="1"/>
    <col min="13" max="13" width="8.28125" style="0" customWidth="1"/>
    <col min="14" max="14" width="8.8515625" style="0" customWidth="1"/>
    <col min="16" max="16" width="19.00390625" style="0" customWidth="1"/>
  </cols>
  <sheetData>
    <row r="2" spans="2:8" ht="21.75" customHeight="1">
      <c r="B2" s="302" t="s">
        <v>349</v>
      </c>
      <c r="C2" s="302"/>
      <c r="D2" s="302"/>
      <c r="E2" s="302"/>
      <c r="F2" s="302"/>
      <c r="G2" s="302"/>
      <c r="H2" s="302"/>
    </row>
    <row r="3" spans="2:8" ht="21.75" customHeight="1">
      <c r="B3" s="304" t="s">
        <v>528</v>
      </c>
      <c r="C3" s="304"/>
      <c r="D3" s="309" t="s">
        <v>138</v>
      </c>
      <c r="E3" s="309"/>
      <c r="F3" s="309"/>
      <c r="G3" s="303" t="s">
        <v>87</v>
      </c>
      <c r="H3" s="303"/>
    </row>
    <row r="4" spans="2:16" ht="47.25" customHeight="1" thickBot="1">
      <c r="B4" s="109" t="s">
        <v>9</v>
      </c>
      <c r="C4" s="132" t="s">
        <v>139</v>
      </c>
      <c r="D4" s="132" t="s">
        <v>140</v>
      </c>
      <c r="E4" s="132" t="s">
        <v>141</v>
      </c>
      <c r="F4" s="132" t="s">
        <v>142</v>
      </c>
      <c r="G4" s="132" t="s">
        <v>143</v>
      </c>
      <c r="H4" s="132" t="s">
        <v>144</v>
      </c>
      <c r="K4" s="216" t="s">
        <v>366</v>
      </c>
      <c r="L4" s="216" t="s">
        <v>367</v>
      </c>
      <c r="M4" s="216" t="s">
        <v>368</v>
      </c>
      <c r="N4" s="216" t="s">
        <v>369</v>
      </c>
      <c r="O4" s="216" t="s">
        <v>370</v>
      </c>
      <c r="P4" t="s">
        <v>371</v>
      </c>
    </row>
    <row r="5" spans="2:16" ht="22.5" customHeight="1" thickTop="1">
      <c r="B5" s="106" t="s">
        <v>354</v>
      </c>
      <c r="C5" s="65">
        <v>236500</v>
      </c>
      <c r="D5" s="65">
        <v>3538050</v>
      </c>
      <c r="E5" s="65">
        <v>4200</v>
      </c>
      <c r="F5" s="65">
        <f>'مستلزمات خدمية'!J5+'مستلزمات سلعية'!G6+'مصاريف اخرى'!C5+'مصاريف اخرى'!D5+'مصاريف اخرى'!E5</f>
        <v>19000310</v>
      </c>
      <c r="G5" s="65">
        <v>0</v>
      </c>
      <c r="H5" s="65">
        <v>0</v>
      </c>
      <c r="K5">
        <v>13798355</v>
      </c>
      <c r="L5">
        <v>1423205</v>
      </c>
      <c r="M5">
        <v>236500</v>
      </c>
      <c r="N5">
        <v>3538050</v>
      </c>
      <c r="O5">
        <v>4200</v>
      </c>
      <c r="P5">
        <f>K5+L5+M5+N5+O5</f>
        <v>19000310</v>
      </c>
    </row>
    <row r="6" spans="2:16" ht="22.5" customHeight="1">
      <c r="B6" s="107" t="s">
        <v>33</v>
      </c>
      <c r="C6" s="66">
        <v>9240</v>
      </c>
      <c r="D6" s="66">
        <v>18000</v>
      </c>
      <c r="E6" s="66">
        <v>2000</v>
      </c>
      <c r="F6" s="66">
        <f>'مستلزمات خدمية'!J6+'مستلزمات سلعية'!G7+'مصاريف اخرى'!C6+'مصاريف اخرى'!D6+'مصاريف اخرى'!E6</f>
        <v>69890</v>
      </c>
      <c r="G6" s="66">
        <v>0</v>
      </c>
      <c r="H6" s="66">
        <v>0</v>
      </c>
      <c r="K6">
        <v>27700</v>
      </c>
      <c r="L6">
        <v>12950</v>
      </c>
      <c r="M6">
        <v>9240</v>
      </c>
      <c r="N6">
        <v>18000</v>
      </c>
      <c r="O6">
        <v>2000</v>
      </c>
      <c r="P6">
        <f aca="true" t="shared" si="0" ref="P6:P17">K6+L6+M6+N6+O6</f>
        <v>69890</v>
      </c>
    </row>
    <row r="7" spans="2:16" ht="22.5" customHeight="1">
      <c r="B7" s="106" t="s">
        <v>34</v>
      </c>
      <c r="C7" s="65">
        <v>1150</v>
      </c>
      <c r="D7" s="65">
        <v>1463600</v>
      </c>
      <c r="E7" s="65">
        <v>71500</v>
      </c>
      <c r="F7" s="65">
        <f>'مستلزمات خدمية'!J7+'مستلزمات سلعية'!G8+'مصاريف اخرى'!C7+'مصاريف اخرى'!D7+'مصاريف اخرى'!E7</f>
        <v>3766950</v>
      </c>
      <c r="G7" s="65">
        <v>78299376</v>
      </c>
      <c r="H7" s="65">
        <v>0</v>
      </c>
      <c r="K7">
        <v>1929200</v>
      </c>
      <c r="L7">
        <v>301500</v>
      </c>
      <c r="M7">
        <v>1150</v>
      </c>
      <c r="N7">
        <v>1463600</v>
      </c>
      <c r="O7">
        <v>71500</v>
      </c>
      <c r="P7">
        <f t="shared" si="0"/>
        <v>3766950</v>
      </c>
    </row>
    <row r="8" spans="2:16" ht="22.5" customHeight="1">
      <c r="B8" s="107" t="s">
        <v>355</v>
      </c>
      <c r="C8" s="66">
        <v>0</v>
      </c>
      <c r="D8" s="66">
        <v>325250</v>
      </c>
      <c r="E8" s="66">
        <v>44850</v>
      </c>
      <c r="F8" s="66">
        <f>'مستلزمات خدمية'!J8+'مستلزمات سلعية'!G9+'مصاريف اخرى'!C8+'مصاريف اخرى'!D8+'مصاريف اخرى'!E8</f>
        <v>2999933</v>
      </c>
      <c r="G8" s="66">
        <v>464000</v>
      </c>
      <c r="H8" s="66">
        <v>0</v>
      </c>
      <c r="K8">
        <v>2286990</v>
      </c>
      <c r="L8">
        <v>342843</v>
      </c>
      <c r="M8">
        <v>0</v>
      </c>
      <c r="N8">
        <v>325250</v>
      </c>
      <c r="O8">
        <v>44850</v>
      </c>
      <c r="P8">
        <f t="shared" si="0"/>
        <v>2999933</v>
      </c>
    </row>
    <row r="9" spans="2:16" ht="22.5" customHeight="1">
      <c r="B9" s="106" t="s">
        <v>35</v>
      </c>
      <c r="C9" s="65">
        <v>800000</v>
      </c>
      <c r="D9" s="65">
        <v>1820195</v>
      </c>
      <c r="E9" s="65">
        <v>232000</v>
      </c>
      <c r="F9" s="65">
        <f>'مستلزمات خدمية'!J9+'مستلزمات سلعية'!G10+'مصاريف اخرى'!C9+'مصاريف اخرى'!D9+'مصاريف اخرى'!E9</f>
        <v>11015745</v>
      </c>
      <c r="G9" s="65">
        <v>2400000</v>
      </c>
      <c r="H9" s="65">
        <v>0</v>
      </c>
      <c r="K9">
        <v>7868350</v>
      </c>
      <c r="L9">
        <v>295200</v>
      </c>
      <c r="M9">
        <v>800000</v>
      </c>
      <c r="N9">
        <v>1820195</v>
      </c>
      <c r="O9">
        <v>232000</v>
      </c>
      <c r="P9">
        <f t="shared" si="0"/>
        <v>11015745</v>
      </c>
    </row>
    <row r="10" spans="2:16" ht="22.5" customHeight="1">
      <c r="B10" s="107" t="s">
        <v>36</v>
      </c>
      <c r="C10" s="66">
        <v>72000</v>
      </c>
      <c r="D10" s="66">
        <v>138948</v>
      </c>
      <c r="E10" s="66">
        <v>69700</v>
      </c>
      <c r="F10" s="66">
        <f>'مستلزمات خدمية'!J10+'مستلزمات سلعية'!G11+'مصاريف اخرى'!C10+'مصاريف اخرى'!D10+'مصاريف اخرى'!E10</f>
        <v>1754759</v>
      </c>
      <c r="G10" s="66">
        <v>4073898</v>
      </c>
      <c r="H10" s="66">
        <v>0</v>
      </c>
      <c r="K10">
        <v>1393556</v>
      </c>
      <c r="L10">
        <v>80555</v>
      </c>
      <c r="M10">
        <v>72000</v>
      </c>
      <c r="N10">
        <v>138948</v>
      </c>
      <c r="O10">
        <v>69700</v>
      </c>
      <c r="P10">
        <f t="shared" si="0"/>
        <v>1754759</v>
      </c>
    </row>
    <row r="11" spans="2:16" ht="22.5" customHeight="1">
      <c r="B11" s="106" t="s">
        <v>37</v>
      </c>
      <c r="C11" s="65">
        <v>27000</v>
      </c>
      <c r="D11" s="65">
        <v>25000</v>
      </c>
      <c r="E11" s="65">
        <v>179150</v>
      </c>
      <c r="F11" s="65">
        <f>'مستلزمات خدمية'!J11+'مستلزمات سلعية'!G12+'مصاريف اخرى'!C11+'مصاريف اخرى'!D11+'مصاريف اخرى'!E11</f>
        <v>7201800</v>
      </c>
      <c r="G11" s="65">
        <v>28886298</v>
      </c>
      <c r="H11" s="65">
        <v>0</v>
      </c>
      <c r="K11">
        <v>6221350</v>
      </c>
      <c r="L11">
        <v>749300</v>
      </c>
      <c r="M11">
        <v>27000</v>
      </c>
      <c r="N11">
        <v>25000</v>
      </c>
      <c r="O11">
        <v>179150</v>
      </c>
      <c r="P11">
        <f t="shared" si="0"/>
        <v>7201800</v>
      </c>
    </row>
    <row r="12" spans="2:16" ht="22.5" customHeight="1">
      <c r="B12" s="107" t="s">
        <v>38</v>
      </c>
      <c r="C12" s="66">
        <v>92945</v>
      </c>
      <c r="D12" s="66">
        <v>1328633</v>
      </c>
      <c r="E12" s="66">
        <v>94000</v>
      </c>
      <c r="F12" s="66">
        <f>'مستلزمات خدمية'!J12+'مستلزمات سلعية'!G13+'مصاريف اخرى'!C12+'مصاريف اخرى'!D12+'مصاريف اخرى'!E12</f>
        <v>5884078</v>
      </c>
      <c r="G12" s="66">
        <v>14122686</v>
      </c>
      <c r="H12" s="66">
        <v>306400</v>
      </c>
      <c r="K12">
        <v>3766800</v>
      </c>
      <c r="L12">
        <v>601700</v>
      </c>
      <c r="M12">
        <v>92945</v>
      </c>
      <c r="N12">
        <v>1328633</v>
      </c>
      <c r="O12">
        <v>94000</v>
      </c>
      <c r="P12">
        <f t="shared" si="0"/>
        <v>5884078</v>
      </c>
    </row>
    <row r="13" spans="2:16" ht="22.5" customHeight="1">
      <c r="B13" s="106" t="s">
        <v>356</v>
      </c>
      <c r="C13" s="65">
        <v>0</v>
      </c>
      <c r="D13" s="65">
        <v>30000</v>
      </c>
      <c r="E13" s="65">
        <v>0</v>
      </c>
      <c r="F13" s="65">
        <f>'مستلزمات خدمية'!J13+'مستلزمات سلعية'!G14+'مصاريف اخرى'!C13+'مصاريف اخرى'!D13+'مصاريف اخرى'!E13</f>
        <v>171445</v>
      </c>
      <c r="G13" s="65">
        <v>0</v>
      </c>
      <c r="H13" s="65">
        <v>0</v>
      </c>
      <c r="K13">
        <v>66150</v>
      </c>
      <c r="L13">
        <v>75295</v>
      </c>
      <c r="M13">
        <v>0</v>
      </c>
      <c r="N13">
        <v>30000</v>
      </c>
      <c r="O13">
        <v>0</v>
      </c>
      <c r="P13">
        <f t="shared" si="0"/>
        <v>171445</v>
      </c>
    </row>
    <row r="14" spans="2:16" ht="22.5" customHeight="1">
      <c r="B14" s="107" t="s">
        <v>96</v>
      </c>
      <c r="C14" s="66">
        <v>226000</v>
      </c>
      <c r="D14" s="66">
        <v>226000</v>
      </c>
      <c r="E14" s="66">
        <v>0</v>
      </c>
      <c r="F14" s="66">
        <f>'مستلزمات خدمية'!J14+'مستلزمات سلعية'!G15+'مصاريف اخرى'!C14+'مصاريف اخرى'!D14+'مصاريف اخرى'!E14</f>
        <v>2329550</v>
      </c>
      <c r="G14" s="66">
        <v>186000</v>
      </c>
      <c r="H14" s="66">
        <v>0</v>
      </c>
      <c r="K14">
        <v>1853500</v>
      </c>
      <c r="L14">
        <v>24050</v>
      </c>
      <c r="M14">
        <v>226000</v>
      </c>
      <c r="N14">
        <v>226000</v>
      </c>
      <c r="O14">
        <v>0</v>
      </c>
      <c r="P14">
        <f t="shared" si="0"/>
        <v>2329550</v>
      </c>
    </row>
    <row r="15" spans="2:16" ht="22.5" customHeight="1">
      <c r="B15" s="106" t="s">
        <v>95</v>
      </c>
      <c r="C15" s="65">
        <v>0</v>
      </c>
      <c r="D15" s="65">
        <v>4000</v>
      </c>
      <c r="E15" s="65">
        <v>0</v>
      </c>
      <c r="F15" s="65">
        <f>'مستلزمات خدمية'!J15+'مستلزمات سلعية'!G16+'مصاريف اخرى'!C15+'مصاريف اخرى'!D15+'مصاريف اخرى'!E15</f>
        <v>2662572</v>
      </c>
      <c r="G15" s="65">
        <v>0</v>
      </c>
      <c r="H15" s="65">
        <v>0</v>
      </c>
      <c r="K15">
        <v>2620702</v>
      </c>
      <c r="L15">
        <v>37870</v>
      </c>
      <c r="M15">
        <v>0</v>
      </c>
      <c r="N15">
        <v>4000</v>
      </c>
      <c r="O15">
        <v>0</v>
      </c>
      <c r="P15">
        <f t="shared" si="0"/>
        <v>2662572</v>
      </c>
    </row>
    <row r="16" spans="2:16" ht="22.5" customHeight="1">
      <c r="B16" s="107" t="s">
        <v>39</v>
      </c>
      <c r="C16" s="66">
        <v>0</v>
      </c>
      <c r="D16" s="66">
        <v>114170</v>
      </c>
      <c r="E16" s="66">
        <v>0</v>
      </c>
      <c r="F16" s="66">
        <f>'مستلزمات خدمية'!J16+'مستلزمات سلعية'!G17+'مصاريف اخرى'!C16+'مصاريف اخرى'!D16+'مصاريف اخرى'!E16</f>
        <v>486520</v>
      </c>
      <c r="G16" s="66">
        <v>0</v>
      </c>
      <c r="H16" s="66">
        <v>0</v>
      </c>
      <c r="K16">
        <v>247800</v>
      </c>
      <c r="L16">
        <v>124550</v>
      </c>
      <c r="M16">
        <v>0</v>
      </c>
      <c r="N16">
        <v>114170</v>
      </c>
      <c r="O16">
        <v>0</v>
      </c>
      <c r="P16">
        <f t="shared" si="0"/>
        <v>486520</v>
      </c>
    </row>
    <row r="17" spans="2:16" ht="22.5" customHeight="1" thickBot="1">
      <c r="B17" s="106" t="s">
        <v>40</v>
      </c>
      <c r="C17" s="65">
        <v>1139758</v>
      </c>
      <c r="D17" s="65">
        <v>2101395</v>
      </c>
      <c r="E17" s="65">
        <v>381000</v>
      </c>
      <c r="F17" s="65">
        <f>'مستلزمات خدمية'!J17+'مستلزمات سلعية'!G18+'مصاريف اخرى'!C17+'مصاريف اخرى'!D17+'مصاريف اخرى'!E17</f>
        <v>14320863</v>
      </c>
      <c r="G17" s="65">
        <v>0</v>
      </c>
      <c r="H17" s="65">
        <v>0</v>
      </c>
      <c r="K17">
        <v>8988810</v>
      </c>
      <c r="L17">
        <v>1709900</v>
      </c>
      <c r="M17">
        <v>1139758</v>
      </c>
      <c r="N17">
        <v>2101395</v>
      </c>
      <c r="O17">
        <v>381000</v>
      </c>
      <c r="P17">
        <f t="shared" si="0"/>
        <v>14320863</v>
      </c>
    </row>
    <row r="18" spans="2:16" ht="22.5" customHeight="1" thickBot="1">
      <c r="B18" s="110" t="s">
        <v>3</v>
      </c>
      <c r="C18" s="22">
        <f aca="true" t="shared" si="1" ref="C18:H18">SUM(C5:C17)</f>
        <v>2604593</v>
      </c>
      <c r="D18" s="22">
        <f t="shared" si="1"/>
        <v>11133241</v>
      </c>
      <c r="E18" s="22">
        <f t="shared" si="1"/>
        <v>1078400</v>
      </c>
      <c r="F18" s="22">
        <f t="shared" si="1"/>
        <v>71664415</v>
      </c>
      <c r="G18" s="22">
        <f t="shared" si="1"/>
        <v>128432258</v>
      </c>
      <c r="H18" s="22">
        <f t="shared" si="1"/>
        <v>306400</v>
      </c>
      <c r="J18" t="s">
        <v>91</v>
      </c>
      <c r="K18">
        <f aca="true" t="shared" si="2" ref="K18:P18">SUM(K5:K17)</f>
        <v>51069263</v>
      </c>
      <c r="L18">
        <f t="shared" si="2"/>
        <v>5778918</v>
      </c>
      <c r="M18">
        <f t="shared" si="2"/>
        <v>2604593</v>
      </c>
      <c r="N18">
        <f t="shared" si="2"/>
        <v>11133241</v>
      </c>
      <c r="O18">
        <f t="shared" si="2"/>
        <v>1078400</v>
      </c>
      <c r="P18">
        <f t="shared" si="2"/>
        <v>71664415</v>
      </c>
    </row>
    <row r="19" ht="15.75" thickTop="1"/>
    <row r="20" spans="2:7" ht="15">
      <c r="B20" s="372"/>
      <c r="C20" s="372"/>
      <c r="D20" s="372"/>
      <c r="E20" s="372"/>
      <c r="F20" s="372"/>
      <c r="G20" s="372"/>
    </row>
    <row r="27" ht="15">
      <c r="E27" s="10"/>
    </row>
  </sheetData>
  <sheetProtection/>
  <mergeCells count="5">
    <mergeCell ref="B2:H2"/>
    <mergeCell ref="D3:F3"/>
    <mergeCell ref="G3:H3"/>
    <mergeCell ref="B20:G20"/>
    <mergeCell ref="B3:C3"/>
  </mergeCells>
  <printOptions/>
  <pageMargins left="1" right="1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4:T19"/>
  <sheetViews>
    <sheetView rightToLeft="1" zoomScalePageLayoutView="0" workbookViewId="0" topLeftCell="A4">
      <selection activeCell="P24" sqref="P24"/>
    </sheetView>
  </sheetViews>
  <sheetFormatPr defaultColWidth="9.140625" defaultRowHeight="15"/>
  <cols>
    <col min="1" max="2" width="7.7109375" style="0" customWidth="1"/>
    <col min="3" max="4" width="8.57421875" style="0" customWidth="1"/>
    <col min="5" max="5" width="9.421875" style="0" customWidth="1"/>
    <col min="6" max="6" width="8.57421875" style="0" customWidth="1"/>
    <col min="7" max="7" width="9.421875" style="0" customWidth="1"/>
    <col min="8" max="8" width="8.7109375" style="0" customWidth="1"/>
    <col min="9" max="9" width="7.8515625" style="0" customWidth="1"/>
    <col min="15" max="15" width="11.57421875" style="0" customWidth="1"/>
    <col min="16" max="16" width="9.8515625" style="0" customWidth="1"/>
    <col min="17" max="17" width="8.8515625" style="0" customWidth="1"/>
    <col min="18" max="18" width="12.7109375" style="0" customWidth="1"/>
    <col min="19" max="19" width="13.00390625" style="0" customWidth="1"/>
    <col min="20" max="20" width="17.140625" style="0" customWidth="1"/>
    <col min="21" max="21" width="6.28125" style="0" customWidth="1"/>
    <col min="22" max="22" width="11.421875" style="0" customWidth="1"/>
  </cols>
  <sheetData>
    <row r="4" spans="2:20" ht="15">
      <c r="B4" t="s">
        <v>379</v>
      </c>
      <c r="C4" t="s">
        <v>380</v>
      </c>
      <c r="D4" t="s">
        <v>381</v>
      </c>
      <c r="E4" t="s">
        <v>382</v>
      </c>
      <c r="F4" t="s">
        <v>383</v>
      </c>
      <c r="G4" t="s">
        <v>384</v>
      </c>
      <c r="H4" t="s">
        <v>385</v>
      </c>
      <c r="I4" t="s">
        <v>386</v>
      </c>
      <c r="J4" t="s">
        <v>387</v>
      </c>
      <c r="K4" t="s">
        <v>388</v>
      </c>
      <c r="L4" t="s">
        <v>389</v>
      </c>
      <c r="M4" t="s">
        <v>390</v>
      </c>
      <c r="N4" t="s">
        <v>391</v>
      </c>
      <c r="O4" t="s">
        <v>91</v>
      </c>
      <c r="P4" t="s">
        <v>502</v>
      </c>
      <c r="Q4" t="s">
        <v>393</v>
      </c>
      <c r="R4" t="s">
        <v>504</v>
      </c>
      <c r="S4" t="s">
        <v>503</v>
      </c>
      <c r="T4" t="s">
        <v>392</v>
      </c>
    </row>
    <row r="6" spans="1:18" ht="15">
      <c r="A6" t="s">
        <v>354</v>
      </c>
      <c r="B6">
        <v>1500</v>
      </c>
      <c r="C6">
        <v>2389675</v>
      </c>
      <c r="D6">
        <v>138850</v>
      </c>
      <c r="E6">
        <v>1682880</v>
      </c>
      <c r="F6">
        <v>312470</v>
      </c>
      <c r="G6">
        <v>2727710</v>
      </c>
      <c r="H6">
        <v>1343910</v>
      </c>
      <c r="I6">
        <v>314120</v>
      </c>
      <c r="J6">
        <v>3002320</v>
      </c>
      <c r="K6">
        <v>404395</v>
      </c>
      <c r="L6">
        <v>1264545</v>
      </c>
      <c r="M6">
        <v>3022958</v>
      </c>
      <c r="N6">
        <v>252810</v>
      </c>
      <c r="O6">
        <f>SUM(B6:N6)</f>
        <v>16858143</v>
      </c>
      <c r="P6">
        <v>217605</v>
      </c>
      <c r="Q6">
        <v>887650</v>
      </c>
      <c r="R6">
        <f>O6+P6+Q6</f>
        <v>17963398</v>
      </c>
    </row>
    <row r="7" spans="1:18" ht="15">
      <c r="A7" t="s">
        <v>33</v>
      </c>
      <c r="B7">
        <v>0</v>
      </c>
      <c r="C7">
        <v>34700</v>
      </c>
      <c r="D7">
        <v>0</v>
      </c>
      <c r="E7">
        <v>51850</v>
      </c>
      <c r="F7">
        <v>0</v>
      </c>
      <c r="G7">
        <v>94800</v>
      </c>
      <c r="H7">
        <v>0</v>
      </c>
      <c r="I7">
        <v>0</v>
      </c>
      <c r="J7">
        <v>39600</v>
      </c>
      <c r="K7">
        <v>0</v>
      </c>
      <c r="L7">
        <v>55250</v>
      </c>
      <c r="M7">
        <v>19250</v>
      </c>
      <c r="N7">
        <v>0</v>
      </c>
      <c r="O7">
        <f aca="true" t="shared" si="0" ref="O7:O18">SUM(B7:N7)</f>
        <v>295450</v>
      </c>
      <c r="P7">
        <v>0</v>
      </c>
      <c r="Q7">
        <v>0</v>
      </c>
      <c r="R7">
        <f aca="true" t="shared" si="1" ref="R7:R18">O7+P7+Q7</f>
        <v>295450</v>
      </c>
    </row>
    <row r="8" spans="1:18" ht="15">
      <c r="A8" t="s">
        <v>34</v>
      </c>
      <c r="B8">
        <v>221890</v>
      </c>
      <c r="C8">
        <v>498106</v>
      </c>
      <c r="D8">
        <v>15600</v>
      </c>
      <c r="E8">
        <v>417285</v>
      </c>
      <c r="F8">
        <v>24517</v>
      </c>
      <c r="G8">
        <v>1078070</v>
      </c>
      <c r="H8">
        <v>1487231</v>
      </c>
      <c r="I8">
        <v>77440</v>
      </c>
      <c r="J8">
        <v>3665950</v>
      </c>
      <c r="K8">
        <v>44375</v>
      </c>
      <c r="L8">
        <v>1610033</v>
      </c>
      <c r="M8">
        <v>4182839</v>
      </c>
      <c r="N8">
        <v>128330</v>
      </c>
      <c r="O8">
        <f t="shared" si="0"/>
        <v>13451666</v>
      </c>
      <c r="P8">
        <v>0</v>
      </c>
      <c r="Q8">
        <v>16275</v>
      </c>
      <c r="R8">
        <f t="shared" si="1"/>
        <v>13467941</v>
      </c>
    </row>
    <row r="9" spans="1:18" ht="15">
      <c r="A9" t="s">
        <v>355</v>
      </c>
      <c r="B9">
        <v>77220</v>
      </c>
      <c r="C9">
        <v>297455</v>
      </c>
      <c r="D9">
        <v>243000</v>
      </c>
      <c r="E9">
        <v>666711</v>
      </c>
      <c r="F9">
        <v>17020</v>
      </c>
      <c r="G9">
        <v>193680</v>
      </c>
      <c r="H9">
        <v>1202405</v>
      </c>
      <c r="I9">
        <v>47218</v>
      </c>
      <c r="J9">
        <v>957500</v>
      </c>
      <c r="K9">
        <v>41684</v>
      </c>
      <c r="L9">
        <v>4533248</v>
      </c>
      <c r="M9">
        <v>173708</v>
      </c>
      <c r="N9">
        <v>200699</v>
      </c>
      <c r="O9">
        <f t="shared" si="0"/>
        <v>8651548</v>
      </c>
      <c r="P9">
        <v>4500</v>
      </c>
      <c r="Q9">
        <v>89205</v>
      </c>
      <c r="R9">
        <f t="shared" si="1"/>
        <v>8745253</v>
      </c>
    </row>
    <row r="10" spans="1:20" ht="21">
      <c r="A10" t="s">
        <v>35</v>
      </c>
      <c r="B10">
        <v>2300150</v>
      </c>
      <c r="C10">
        <v>505990</v>
      </c>
      <c r="D10">
        <v>178560</v>
      </c>
      <c r="E10">
        <v>547100</v>
      </c>
      <c r="F10">
        <v>257990</v>
      </c>
      <c r="G10">
        <v>1177275</v>
      </c>
      <c r="H10">
        <v>1846679</v>
      </c>
      <c r="I10">
        <v>358930</v>
      </c>
      <c r="J10">
        <v>1364730</v>
      </c>
      <c r="K10">
        <v>412550</v>
      </c>
      <c r="L10">
        <v>3532821</v>
      </c>
      <c r="M10">
        <v>2567491</v>
      </c>
      <c r="N10">
        <v>237447</v>
      </c>
      <c r="O10">
        <f t="shared" si="0"/>
        <v>15287713</v>
      </c>
      <c r="P10">
        <v>370</v>
      </c>
      <c r="Q10">
        <v>18000</v>
      </c>
      <c r="R10">
        <f t="shared" si="1"/>
        <v>15306083</v>
      </c>
      <c r="T10" s="277"/>
    </row>
    <row r="11" spans="1:18" ht="15">
      <c r="A11" t="s">
        <v>36</v>
      </c>
      <c r="B11">
        <v>197280</v>
      </c>
      <c r="C11">
        <v>74721</v>
      </c>
      <c r="D11">
        <v>23290</v>
      </c>
      <c r="E11">
        <v>260502</v>
      </c>
      <c r="F11">
        <v>1815</v>
      </c>
      <c r="G11">
        <v>382830</v>
      </c>
      <c r="H11">
        <v>66841</v>
      </c>
      <c r="I11">
        <v>13255</v>
      </c>
      <c r="J11">
        <v>478635</v>
      </c>
      <c r="K11">
        <v>27725</v>
      </c>
      <c r="L11">
        <v>332277</v>
      </c>
      <c r="M11">
        <v>1859722</v>
      </c>
      <c r="N11">
        <v>1711</v>
      </c>
      <c r="O11">
        <f t="shared" si="0"/>
        <v>3720604</v>
      </c>
      <c r="P11">
        <v>0</v>
      </c>
      <c r="Q11">
        <v>0</v>
      </c>
      <c r="R11">
        <f t="shared" si="1"/>
        <v>3720604</v>
      </c>
    </row>
    <row r="12" spans="1:18" ht="15">
      <c r="A12" t="s">
        <v>37</v>
      </c>
      <c r="B12">
        <v>843253</v>
      </c>
      <c r="C12">
        <v>658150</v>
      </c>
      <c r="D12">
        <v>180150</v>
      </c>
      <c r="E12">
        <v>4943429</v>
      </c>
      <c r="F12">
        <v>102250</v>
      </c>
      <c r="G12">
        <v>2474485</v>
      </c>
      <c r="H12">
        <v>1920153</v>
      </c>
      <c r="I12">
        <v>220775</v>
      </c>
      <c r="J12">
        <v>3862455</v>
      </c>
      <c r="K12">
        <v>248025</v>
      </c>
      <c r="L12">
        <v>9838752</v>
      </c>
      <c r="M12">
        <v>7362222</v>
      </c>
      <c r="N12">
        <v>33080</v>
      </c>
      <c r="O12">
        <f t="shared" si="0"/>
        <v>32687179</v>
      </c>
      <c r="P12">
        <v>3000</v>
      </c>
      <c r="Q12">
        <v>40000</v>
      </c>
      <c r="R12">
        <f t="shared" si="1"/>
        <v>32730179</v>
      </c>
    </row>
    <row r="13" spans="1:18" ht="15">
      <c r="A13" t="s">
        <v>38</v>
      </c>
      <c r="B13">
        <v>826600</v>
      </c>
      <c r="C13">
        <v>290978</v>
      </c>
      <c r="D13">
        <v>57030</v>
      </c>
      <c r="E13">
        <v>462629</v>
      </c>
      <c r="F13">
        <v>27280</v>
      </c>
      <c r="G13">
        <v>1291705</v>
      </c>
      <c r="H13">
        <v>885677</v>
      </c>
      <c r="I13">
        <v>203160</v>
      </c>
      <c r="J13">
        <v>1794183</v>
      </c>
      <c r="K13">
        <v>241675</v>
      </c>
      <c r="L13">
        <v>1572281</v>
      </c>
      <c r="M13">
        <v>1963108</v>
      </c>
      <c r="N13">
        <v>66400</v>
      </c>
      <c r="O13">
        <f t="shared" si="0"/>
        <v>9682706</v>
      </c>
      <c r="P13">
        <v>27100</v>
      </c>
      <c r="Q13">
        <v>0</v>
      </c>
      <c r="R13">
        <f t="shared" si="1"/>
        <v>9709806</v>
      </c>
    </row>
    <row r="14" spans="1:18" ht="15">
      <c r="A14" t="s">
        <v>356</v>
      </c>
      <c r="B14">
        <v>10250</v>
      </c>
      <c r="C14">
        <v>1514</v>
      </c>
      <c r="D14">
        <v>0</v>
      </c>
      <c r="E14">
        <v>30</v>
      </c>
      <c r="F14">
        <v>10020</v>
      </c>
      <c r="G14">
        <v>56580</v>
      </c>
      <c r="H14">
        <v>120320</v>
      </c>
      <c r="I14">
        <v>1170</v>
      </c>
      <c r="J14">
        <v>67140</v>
      </c>
      <c r="K14">
        <v>16640</v>
      </c>
      <c r="L14">
        <v>11670</v>
      </c>
      <c r="M14">
        <v>6085</v>
      </c>
      <c r="N14">
        <v>2040</v>
      </c>
      <c r="O14">
        <f t="shared" si="0"/>
        <v>303459</v>
      </c>
      <c r="P14">
        <v>0</v>
      </c>
      <c r="Q14">
        <v>3513750</v>
      </c>
      <c r="R14">
        <f t="shared" si="1"/>
        <v>3817209</v>
      </c>
    </row>
    <row r="15" spans="1:18" ht="15">
      <c r="A15" t="s">
        <v>96</v>
      </c>
      <c r="B15">
        <v>28310</v>
      </c>
      <c r="C15">
        <v>129030</v>
      </c>
      <c r="D15">
        <v>0</v>
      </c>
      <c r="E15">
        <v>320750</v>
      </c>
      <c r="F15">
        <v>1510</v>
      </c>
      <c r="G15">
        <v>663600</v>
      </c>
      <c r="H15">
        <v>15615</v>
      </c>
      <c r="I15">
        <v>4550</v>
      </c>
      <c r="J15">
        <v>185800</v>
      </c>
      <c r="K15">
        <v>5425</v>
      </c>
      <c r="L15">
        <v>12710</v>
      </c>
      <c r="M15">
        <v>79120</v>
      </c>
      <c r="N15">
        <v>2400</v>
      </c>
      <c r="O15">
        <f t="shared" si="0"/>
        <v>1448820</v>
      </c>
      <c r="P15">
        <v>0</v>
      </c>
      <c r="Q15">
        <v>0</v>
      </c>
      <c r="R15">
        <f t="shared" si="1"/>
        <v>1448820</v>
      </c>
    </row>
    <row r="16" spans="1:18" ht="15">
      <c r="A16" t="s">
        <v>95</v>
      </c>
      <c r="B16">
        <v>343305</v>
      </c>
      <c r="C16">
        <v>272585</v>
      </c>
      <c r="D16">
        <v>0</v>
      </c>
      <c r="E16">
        <v>530515</v>
      </c>
      <c r="F16">
        <v>7920</v>
      </c>
      <c r="G16">
        <v>475005</v>
      </c>
      <c r="H16">
        <v>46905</v>
      </c>
      <c r="I16">
        <v>129380</v>
      </c>
      <c r="J16">
        <v>1524700</v>
      </c>
      <c r="K16">
        <v>73965</v>
      </c>
      <c r="L16">
        <v>1133961</v>
      </c>
      <c r="M16">
        <v>47403</v>
      </c>
      <c r="N16">
        <v>13615</v>
      </c>
      <c r="O16">
        <f t="shared" si="0"/>
        <v>4599259</v>
      </c>
      <c r="P16">
        <v>4004000</v>
      </c>
      <c r="Q16">
        <v>0</v>
      </c>
      <c r="R16">
        <f t="shared" si="1"/>
        <v>8603259</v>
      </c>
    </row>
    <row r="17" spans="1:18" ht="15">
      <c r="A17" t="s">
        <v>39</v>
      </c>
      <c r="B17">
        <v>21020</v>
      </c>
      <c r="C17">
        <v>95750</v>
      </c>
      <c r="D17">
        <v>0</v>
      </c>
      <c r="E17">
        <v>92900</v>
      </c>
      <c r="F17">
        <v>700</v>
      </c>
      <c r="G17">
        <v>149480</v>
      </c>
      <c r="H17">
        <v>1169280</v>
      </c>
      <c r="I17">
        <v>1050</v>
      </c>
      <c r="J17">
        <v>220900</v>
      </c>
      <c r="K17">
        <v>700</v>
      </c>
      <c r="L17">
        <v>9060</v>
      </c>
      <c r="M17">
        <v>120</v>
      </c>
      <c r="N17">
        <v>1700</v>
      </c>
      <c r="O17">
        <f t="shared" si="0"/>
        <v>1762660</v>
      </c>
      <c r="P17">
        <v>0</v>
      </c>
      <c r="Q17">
        <v>0</v>
      </c>
      <c r="R17">
        <f t="shared" si="1"/>
        <v>1762660</v>
      </c>
    </row>
    <row r="18" spans="1:18" ht="15">
      <c r="A18" t="s">
        <v>40</v>
      </c>
      <c r="B18">
        <v>885500</v>
      </c>
      <c r="C18">
        <v>167012</v>
      </c>
      <c r="D18">
        <v>119160</v>
      </c>
      <c r="E18">
        <v>1030370</v>
      </c>
      <c r="F18">
        <v>11185</v>
      </c>
      <c r="G18">
        <v>1437417</v>
      </c>
      <c r="H18">
        <v>1724408</v>
      </c>
      <c r="I18">
        <v>356206</v>
      </c>
      <c r="J18">
        <v>3958872</v>
      </c>
      <c r="K18">
        <v>390500</v>
      </c>
      <c r="L18">
        <v>2726089</v>
      </c>
      <c r="M18">
        <v>5286085</v>
      </c>
      <c r="N18">
        <v>277580</v>
      </c>
      <c r="O18">
        <f t="shared" si="0"/>
        <v>18370384</v>
      </c>
      <c r="P18">
        <v>79950</v>
      </c>
      <c r="Q18">
        <v>123860</v>
      </c>
      <c r="R18">
        <f t="shared" si="1"/>
        <v>18574194</v>
      </c>
    </row>
    <row r="19" spans="1:20" ht="35.25" customHeight="1">
      <c r="A19" t="s">
        <v>91</v>
      </c>
      <c r="B19">
        <f>SUM(B6:B18)</f>
        <v>5756278</v>
      </c>
      <c r="C19">
        <f aca="true" t="shared" si="2" ref="C19:R19">SUM(C6:C18)</f>
        <v>5415666</v>
      </c>
      <c r="D19">
        <f t="shared" si="2"/>
        <v>955640</v>
      </c>
      <c r="E19">
        <f t="shared" si="2"/>
        <v>11006951</v>
      </c>
      <c r="F19">
        <f t="shared" si="2"/>
        <v>774677</v>
      </c>
      <c r="G19">
        <f t="shared" si="2"/>
        <v>12202637</v>
      </c>
      <c r="H19">
        <f t="shared" si="2"/>
        <v>11829424</v>
      </c>
      <c r="I19">
        <f t="shared" si="2"/>
        <v>1727254</v>
      </c>
      <c r="J19">
        <f t="shared" si="2"/>
        <v>21122785</v>
      </c>
      <c r="K19">
        <f t="shared" si="2"/>
        <v>1907659</v>
      </c>
      <c r="L19">
        <f t="shared" si="2"/>
        <v>26632697</v>
      </c>
      <c r="M19">
        <f t="shared" si="2"/>
        <v>26570111</v>
      </c>
      <c r="N19">
        <f t="shared" si="2"/>
        <v>1217812</v>
      </c>
      <c r="O19">
        <f t="shared" si="2"/>
        <v>127119591</v>
      </c>
      <c r="P19">
        <f t="shared" si="2"/>
        <v>4336525</v>
      </c>
      <c r="Q19">
        <f t="shared" si="2"/>
        <v>4688740</v>
      </c>
      <c r="R19">
        <f t="shared" si="2"/>
        <v>136144856</v>
      </c>
      <c r="S19">
        <v>152718184</v>
      </c>
      <c r="T19" s="277">
        <f>R19+S19</f>
        <v>288863040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9"/>
  <sheetViews>
    <sheetView rightToLeft="1" zoomScalePageLayoutView="0" workbookViewId="0" topLeftCell="A1">
      <selection activeCell="J8" sqref="J8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2.140625" style="0" customWidth="1"/>
    <col min="4" max="4" width="17.28125" style="0" customWidth="1"/>
    <col min="5" max="5" width="12.00390625" style="0" customWidth="1"/>
    <col min="6" max="6" width="17.421875" style="0" customWidth="1"/>
    <col min="7" max="7" width="12.00390625" style="0" customWidth="1"/>
    <col min="8" max="8" width="18.28125" style="0" customWidth="1"/>
  </cols>
  <sheetData>
    <row r="2" spans="2:8" ht="18.75">
      <c r="B2" s="302" t="s">
        <v>420</v>
      </c>
      <c r="C2" s="302"/>
      <c r="D2" s="302"/>
      <c r="E2" s="302"/>
      <c r="F2" s="302"/>
      <c r="G2" s="302"/>
      <c r="H2" s="302"/>
    </row>
    <row r="3" spans="2:8" ht="15.75">
      <c r="B3" s="304" t="s">
        <v>508</v>
      </c>
      <c r="C3" s="304"/>
      <c r="D3" s="104"/>
      <c r="E3" s="104"/>
      <c r="F3" s="104"/>
      <c r="G3" s="303" t="s">
        <v>87</v>
      </c>
      <c r="H3" s="303"/>
    </row>
    <row r="4" spans="2:8" ht="15.75">
      <c r="B4" s="305" t="s">
        <v>9</v>
      </c>
      <c r="C4" s="307" t="s">
        <v>222</v>
      </c>
      <c r="D4" s="307"/>
      <c r="E4" s="307" t="s">
        <v>223</v>
      </c>
      <c r="F4" s="307"/>
      <c r="G4" s="307" t="s">
        <v>224</v>
      </c>
      <c r="H4" s="307"/>
    </row>
    <row r="5" spans="2:8" ht="16.5" thickBot="1">
      <c r="B5" s="306"/>
      <c r="C5" s="109" t="s">
        <v>64</v>
      </c>
      <c r="D5" s="109" t="s">
        <v>146</v>
      </c>
      <c r="E5" s="109" t="s">
        <v>64</v>
      </c>
      <c r="F5" s="109" t="s">
        <v>146</v>
      </c>
      <c r="G5" s="109" t="s">
        <v>64</v>
      </c>
      <c r="H5" s="109" t="s">
        <v>146</v>
      </c>
    </row>
    <row r="6" spans="2:8" ht="21.75" customHeight="1" thickTop="1">
      <c r="B6" s="106" t="s">
        <v>354</v>
      </c>
      <c r="C6" s="65">
        <v>75</v>
      </c>
      <c r="D6" s="65">
        <v>70416003</v>
      </c>
      <c r="E6" s="65">
        <v>8</v>
      </c>
      <c r="F6" s="65">
        <v>7228541</v>
      </c>
      <c r="G6" s="13">
        <f>C6+E6</f>
        <v>83</v>
      </c>
      <c r="H6" s="13">
        <f>D6+F6</f>
        <v>77644544</v>
      </c>
    </row>
    <row r="7" spans="2:8" ht="21.75" customHeight="1">
      <c r="B7" s="107" t="s">
        <v>33</v>
      </c>
      <c r="C7" s="66">
        <v>3</v>
      </c>
      <c r="D7" s="66">
        <v>439140</v>
      </c>
      <c r="E7" s="66">
        <v>0</v>
      </c>
      <c r="F7" s="66">
        <v>0</v>
      </c>
      <c r="G7" s="66">
        <f aca="true" t="shared" si="0" ref="G7:G18">C7+E7</f>
        <v>3</v>
      </c>
      <c r="H7" s="66">
        <f aca="true" t="shared" si="1" ref="H7:H18">D7+F7</f>
        <v>439140</v>
      </c>
    </row>
    <row r="8" spans="2:8" ht="21.75" customHeight="1">
      <c r="B8" s="106" t="s">
        <v>34</v>
      </c>
      <c r="C8" s="65">
        <v>30</v>
      </c>
      <c r="D8" s="65">
        <v>54443076</v>
      </c>
      <c r="E8" s="65">
        <v>0</v>
      </c>
      <c r="F8" s="65">
        <v>0</v>
      </c>
      <c r="G8" s="13">
        <f t="shared" si="0"/>
        <v>30</v>
      </c>
      <c r="H8" s="13">
        <f t="shared" si="1"/>
        <v>54443076</v>
      </c>
    </row>
    <row r="9" spans="2:8" ht="21.75" customHeight="1">
      <c r="B9" s="107" t="s">
        <v>355</v>
      </c>
      <c r="C9" s="66">
        <v>44</v>
      </c>
      <c r="D9" s="66">
        <v>27952012</v>
      </c>
      <c r="E9" s="66">
        <v>0</v>
      </c>
      <c r="F9" s="66">
        <v>0</v>
      </c>
      <c r="G9" s="66">
        <f t="shared" si="0"/>
        <v>44</v>
      </c>
      <c r="H9" s="66">
        <f t="shared" si="1"/>
        <v>27952012</v>
      </c>
    </row>
    <row r="10" spans="2:8" ht="21.75" customHeight="1">
      <c r="B10" s="106" t="s">
        <v>35</v>
      </c>
      <c r="C10" s="65">
        <v>66</v>
      </c>
      <c r="D10" s="65">
        <v>52967841</v>
      </c>
      <c r="E10" s="65">
        <v>1</v>
      </c>
      <c r="F10" s="65">
        <v>2052395</v>
      </c>
      <c r="G10" s="13">
        <f t="shared" si="0"/>
        <v>67</v>
      </c>
      <c r="H10" s="13">
        <f t="shared" si="1"/>
        <v>55020236</v>
      </c>
    </row>
    <row r="11" spans="2:8" ht="21.75" customHeight="1">
      <c r="B11" s="107" t="s">
        <v>36</v>
      </c>
      <c r="C11" s="66">
        <v>7</v>
      </c>
      <c r="D11" s="66">
        <v>6665909</v>
      </c>
      <c r="E11" s="66">
        <v>6</v>
      </c>
      <c r="F11" s="66">
        <v>1592004</v>
      </c>
      <c r="G11" s="66">
        <f t="shared" si="0"/>
        <v>13</v>
      </c>
      <c r="H11" s="66">
        <f t="shared" si="1"/>
        <v>8257913</v>
      </c>
    </row>
    <row r="12" spans="2:8" ht="21.75" customHeight="1">
      <c r="B12" s="106" t="s">
        <v>37</v>
      </c>
      <c r="C12" s="65">
        <v>18</v>
      </c>
      <c r="D12" s="65">
        <v>6081173</v>
      </c>
      <c r="E12" s="65">
        <v>52</v>
      </c>
      <c r="F12" s="65">
        <v>63354745</v>
      </c>
      <c r="G12" s="13">
        <f t="shared" si="0"/>
        <v>70</v>
      </c>
      <c r="H12" s="13">
        <f t="shared" si="1"/>
        <v>69435918</v>
      </c>
    </row>
    <row r="13" spans="2:8" ht="21.75" customHeight="1">
      <c r="B13" s="107" t="s">
        <v>38</v>
      </c>
      <c r="C13" s="66">
        <v>15</v>
      </c>
      <c r="D13" s="66">
        <v>27125753</v>
      </c>
      <c r="E13" s="66">
        <v>0</v>
      </c>
      <c r="F13" s="66">
        <v>0</v>
      </c>
      <c r="G13" s="66">
        <f t="shared" si="0"/>
        <v>15</v>
      </c>
      <c r="H13" s="66">
        <f t="shared" si="1"/>
        <v>27125753</v>
      </c>
    </row>
    <row r="14" spans="2:8" ht="21.75" customHeight="1">
      <c r="B14" s="106" t="s">
        <v>356</v>
      </c>
      <c r="C14" s="65">
        <v>6</v>
      </c>
      <c r="D14" s="65">
        <v>4353713</v>
      </c>
      <c r="E14" s="65">
        <v>0</v>
      </c>
      <c r="F14" s="65">
        <v>0</v>
      </c>
      <c r="G14" s="13">
        <f t="shared" si="0"/>
        <v>6</v>
      </c>
      <c r="H14" s="13">
        <f t="shared" si="1"/>
        <v>4353713</v>
      </c>
    </row>
    <row r="15" spans="2:8" ht="21.75" customHeight="1">
      <c r="B15" s="107" t="s">
        <v>96</v>
      </c>
      <c r="C15" s="66">
        <v>2</v>
      </c>
      <c r="D15" s="66">
        <v>4525270</v>
      </c>
      <c r="E15" s="66">
        <v>0</v>
      </c>
      <c r="F15" s="66">
        <v>0</v>
      </c>
      <c r="G15" s="66">
        <f t="shared" si="0"/>
        <v>2</v>
      </c>
      <c r="H15" s="66">
        <f t="shared" si="1"/>
        <v>4525270</v>
      </c>
    </row>
    <row r="16" spans="2:8" ht="21.75" customHeight="1">
      <c r="B16" s="106" t="s">
        <v>95</v>
      </c>
      <c r="C16" s="65">
        <v>10</v>
      </c>
      <c r="D16" s="65">
        <v>487135</v>
      </c>
      <c r="E16" s="65">
        <v>19</v>
      </c>
      <c r="F16" s="65">
        <v>24531148</v>
      </c>
      <c r="G16" s="13">
        <f t="shared" si="0"/>
        <v>29</v>
      </c>
      <c r="H16" s="13">
        <f t="shared" si="1"/>
        <v>25018283</v>
      </c>
    </row>
    <row r="17" spans="2:8" ht="21.75" customHeight="1">
      <c r="B17" s="214" t="s">
        <v>39</v>
      </c>
      <c r="C17" s="66">
        <v>4</v>
      </c>
      <c r="D17" s="66">
        <v>4869662</v>
      </c>
      <c r="E17" s="66">
        <v>0</v>
      </c>
      <c r="F17" s="66">
        <v>0</v>
      </c>
      <c r="G17" s="66">
        <f t="shared" si="0"/>
        <v>4</v>
      </c>
      <c r="H17" s="66">
        <f t="shared" si="1"/>
        <v>4869662</v>
      </c>
    </row>
    <row r="18" spans="2:8" ht="21.75" customHeight="1">
      <c r="B18" s="213" t="s">
        <v>40</v>
      </c>
      <c r="C18" s="65">
        <v>38</v>
      </c>
      <c r="D18" s="65">
        <v>72521181</v>
      </c>
      <c r="E18" s="65">
        <v>0</v>
      </c>
      <c r="F18" s="65">
        <v>0</v>
      </c>
      <c r="G18" s="13">
        <f t="shared" si="0"/>
        <v>38</v>
      </c>
      <c r="H18" s="13">
        <f t="shared" si="1"/>
        <v>72521181</v>
      </c>
    </row>
    <row r="19" spans="2:8" ht="21.75" customHeight="1" thickBot="1">
      <c r="B19" s="221" t="s">
        <v>3</v>
      </c>
      <c r="C19" s="222">
        <f aca="true" t="shared" si="2" ref="C19:H19">SUM(C6:C18)</f>
        <v>318</v>
      </c>
      <c r="D19" s="222">
        <f t="shared" si="2"/>
        <v>332847868</v>
      </c>
      <c r="E19" s="222">
        <f t="shared" si="2"/>
        <v>86</v>
      </c>
      <c r="F19" s="222">
        <f t="shared" si="2"/>
        <v>98758833</v>
      </c>
      <c r="G19" s="222">
        <f t="shared" si="2"/>
        <v>404</v>
      </c>
      <c r="H19" s="222">
        <f t="shared" si="2"/>
        <v>431606701</v>
      </c>
    </row>
    <row r="20" ht="15.75" thickTop="1"/>
  </sheetData>
  <sheetProtection/>
  <mergeCells count="7">
    <mergeCell ref="B2:H2"/>
    <mergeCell ref="G3:H3"/>
    <mergeCell ref="B3:C3"/>
    <mergeCell ref="B4:B5"/>
    <mergeCell ref="C4:D4"/>
    <mergeCell ref="E4:F4"/>
    <mergeCell ref="G4:H4"/>
  </mergeCells>
  <printOptions horizontalCentered="1" verticalCentered="1"/>
  <pageMargins left="1" right="1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54"/>
  <sheetViews>
    <sheetView rightToLeft="1" zoomScalePageLayoutView="0" workbookViewId="0" topLeftCell="A13">
      <selection activeCell="P33" sqref="P33"/>
    </sheetView>
  </sheetViews>
  <sheetFormatPr defaultColWidth="9.140625" defaultRowHeight="15"/>
  <cols>
    <col min="1" max="1" width="13.421875" style="0" customWidth="1"/>
    <col min="2" max="2" width="7.7109375" style="0" customWidth="1"/>
    <col min="3" max="3" width="10.28125" style="0" customWidth="1"/>
    <col min="4" max="4" width="7.421875" style="0" customWidth="1"/>
    <col min="5" max="5" width="10.57421875" style="0" customWidth="1"/>
    <col min="6" max="6" width="7.7109375" style="0" customWidth="1"/>
    <col min="7" max="7" width="11.140625" style="0" customWidth="1"/>
    <col min="8" max="8" width="6.28125" style="0" customWidth="1"/>
    <col min="9" max="9" width="10.8515625" style="0" customWidth="1"/>
    <col min="10" max="10" width="6.8515625" style="0" customWidth="1"/>
    <col min="11" max="11" width="12.140625" style="0" customWidth="1"/>
    <col min="12" max="12" width="7.57421875" style="0" customWidth="1"/>
    <col min="13" max="13" width="12.140625" style="0" customWidth="1"/>
  </cols>
  <sheetData>
    <row r="3" spans="1:13" ht="18">
      <c r="A3" s="310" t="s">
        <v>421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.75" customHeight="1">
      <c r="A4" s="310" t="s">
        <v>307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ht="17.25" customHeight="1">
      <c r="A5" s="183" t="s">
        <v>509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311" t="s">
        <v>87</v>
      </c>
      <c r="M5" s="311"/>
    </row>
    <row r="6" spans="1:13" ht="18" customHeight="1">
      <c r="A6" s="312" t="s">
        <v>308</v>
      </c>
      <c r="B6" s="308" t="s">
        <v>447</v>
      </c>
      <c r="C6" s="308"/>
      <c r="D6" s="308" t="s">
        <v>449</v>
      </c>
      <c r="E6" s="308"/>
      <c r="F6" s="308" t="s">
        <v>309</v>
      </c>
      <c r="G6" s="308"/>
      <c r="H6" s="308" t="s">
        <v>7</v>
      </c>
      <c r="I6" s="308"/>
      <c r="J6" s="308" t="s">
        <v>220</v>
      </c>
      <c r="K6" s="308"/>
      <c r="L6" s="308" t="s">
        <v>310</v>
      </c>
      <c r="M6" s="308"/>
    </row>
    <row r="7" spans="1:13" ht="17.25" customHeight="1" thickBot="1">
      <c r="A7" s="313"/>
      <c r="B7" s="111" t="s">
        <v>4</v>
      </c>
      <c r="C7" s="111" t="s">
        <v>5</v>
      </c>
      <c r="D7" s="111" t="s">
        <v>4</v>
      </c>
      <c r="E7" s="111" t="s">
        <v>5</v>
      </c>
      <c r="F7" s="111" t="s">
        <v>4</v>
      </c>
      <c r="G7" s="111" t="s">
        <v>5</v>
      </c>
      <c r="H7" s="111" t="s">
        <v>4</v>
      </c>
      <c r="I7" s="111" t="s">
        <v>5</v>
      </c>
      <c r="J7" s="111" t="s">
        <v>4</v>
      </c>
      <c r="K7" s="111" t="s">
        <v>5</v>
      </c>
      <c r="L7" s="111" t="s">
        <v>4</v>
      </c>
      <c r="M7" s="111" t="s">
        <v>5</v>
      </c>
    </row>
    <row r="8" spans="1:13" ht="19.5" customHeight="1" thickTop="1">
      <c r="A8" s="257" t="s">
        <v>8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2</v>
      </c>
      <c r="K8" s="67">
        <v>424955</v>
      </c>
      <c r="L8" s="67">
        <f>B8+D8+F8+H8+J8</f>
        <v>2</v>
      </c>
      <c r="M8" s="67">
        <f>C8+E8+G8+I8+K8</f>
        <v>424955</v>
      </c>
    </row>
    <row r="9" spans="1:13" ht="19.5" customHeight="1">
      <c r="A9" s="210" t="s">
        <v>311</v>
      </c>
      <c r="B9" s="184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5</v>
      </c>
      <c r="K9" s="184">
        <v>1000104</v>
      </c>
      <c r="L9" s="184">
        <f aca="true" t="shared" si="0" ref="L9:L23">B9+D9+F9+H9+J9</f>
        <v>5</v>
      </c>
      <c r="M9" s="184">
        <f aca="true" t="shared" si="1" ref="M9:M23">C9+E9+G9+I9+K9</f>
        <v>1000104</v>
      </c>
    </row>
    <row r="10" spans="1:13" ht="19.5" customHeight="1">
      <c r="A10" s="257" t="s">
        <v>440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1</v>
      </c>
      <c r="K10" s="67">
        <v>48450</v>
      </c>
      <c r="L10" s="67">
        <f t="shared" si="0"/>
        <v>1</v>
      </c>
      <c r="M10" s="67">
        <f t="shared" si="1"/>
        <v>48450</v>
      </c>
    </row>
    <row r="11" spans="1:13" ht="19.5" customHeight="1">
      <c r="A11" s="210" t="s">
        <v>312</v>
      </c>
      <c r="B11" s="184">
        <v>0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1</v>
      </c>
      <c r="K11" s="184">
        <v>935025</v>
      </c>
      <c r="L11" s="184">
        <f t="shared" si="0"/>
        <v>1</v>
      </c>
      <c r="M11" s="184">
        <f t="shared" si="1"/>
        <v>935025</v>
      </c>
    </row>
    <row r="12" spans="1:13" ht="19.5" customHeight="1">
      <c r="A12" s="257" t="s">
        <v>441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1</v>
      </c>
      <c r="K12" s="67">
        <v>273858</v>
      </c>
      <c r="L12" s="67">
        <f t="shared" si="0"/>
        <v>1</v>
      </c>
      <c r="M12" s="67">
        <f t="shared" si="1"/>
        <v>273858</v>
      </c>
    </row>
    <row r="13" spans="1:13" ht="19.5" customHeight="1">
      <c r="A13" s="210" t="s">
        <v>113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3</v>
      </c>
      <c r="K13" s="184">
        <v>2175649</v>
      </c>
      <c r="L13" s="184">
        <f t="shared" si="0"/>
        <v>3</v>
      </c>
      <c r="M13" s="184">
        <f t="shared" si="1"/>
        <v>2175649</v>
      </c>
    </row>
    <row r="14" spans="1:13" ht="19.5" customHeight="1">
      <c r="A14" s="257" t="s">
        <v>442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1</v>
      </c>
      <c r="K14" s="67">
        <v>224058</v>
      </c>
      <c r="L14" s="67">
        <f t="shared" si="0"/>
        <v>1</v>
      </c>
      <c r="M14" s="67">
        <f t="shared" si="1"/>
        <v>224058</v>
      </c>
    </row>
    <row r="15" spans="1:13" ht="19.5" customHeight="1">
      <c r="A15" s="210" t="s">
        <v>114</v>
      </c>
      <c r="B15" s="184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1</v>
      </c>
      <c r="K15" s="184">
        <v>1194464</v>
      </c>
      <c r="L15" s="184">
        <f t="shared" si="0"/>
        <v>1</v>
      </c>
      <c r="M15" s="184">
        <f t="shared" si="1"/>
        <v>1194464</v>
      </c>
    </row>
    <row r="16" spans="1:13" ht="19.5" customHeight="1">
      <c r="A16" s="257" t="s">
        <v>443</v>
      </c>
      <c r="B16" s="67">
        <v>1</v>
      </c>
      <c r="C16" s="67">
        <v>596560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f t="shared" si="0"/>
        <v>1</v>
      </c>
      <c r="M16" s="67">
        <f t="shared" si="1"/>
        <v>596560</v>
      </c>
    </row>
    <row r="17" spans="1:13" ht="19.5" customHeight="1">
      <c r="A17" s="210" t="s">
        <v>313</v>
      </c>
      <c r="B17" s="261">
        <v>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1</v>
      </c>
      <c r="I17" s="184">
        <v>1008768</v>
      </c>
      <c r="J17" s="261">
        <v>8</v>
      </c>
      <c r="K17" s="184">
        <v>8070139</v>
      </c>
      <c r="L17" s="184">
        <f t="shared" si="0"/>
        <v>9</v>
      </c>
      <c r="M17" s="184">
        <f t="shared" si="1"/>
        <v>9078907</v>
      </c>
    </row>
    <row r="18" spans="1:13" ht="19.5" customHeight="1">
      <c r="A18" s="257" t="s">
        <v>444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2</v>
      </c>
      <c r="K18" s="67">
        <v>1695844</v>
      </c>
      <c r="L18" s="67">
        <f t="shared" si="0"/>
        <v>2</v>
      </c>
      <c r="M18" s="67">
        <f t="shared" si="1"/>
        <v>1695844</v>
      </c>
    </row>
    <row r="19" spans="1:13" ht="19.5" customHeight="1">
      <c r="A19" s="210" t="s">
        <v>314</v>
      </c>
      <c r="B19" s="261">
        <v>0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7</v>
      </c>
      <c r="K19" s="261">
        <v>2610240</v>
      </c>
      <c r="L19" s="184">
        <f t="shared" si="0"/>
        <v>7</v>
      </c>
      <c r="M19" s="184">
        <f t="shared" si="1"/>
        <v>2610240</v>
      </c>
    </row>
    <row r="20" spans="1:13" ht="19.5" customHeight="1">
      <c r="A20" s="257" t="s">
        <v>357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1</v>
      </c>
      <c r="K20" s="67">
        <v>1067723</v>
      </c>
      <c r="L20" s="67">
        <f t="shared" si="0"/>
        <v>1</v>
      </c>
      <c r="M20" s="67">
        <f t="shared" si="1"/>
        <v>1067723</v>
      </c>
    </row>
    <row r="21" spans="1:13" ht="19.5" customHeight="1">
      <c r="A21" s="210" t="s">
        <v>445</v>
      </c>
      <c r="B21" s="261">
        <v>0</v>
      </c>
      <c r="C21" s="261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1</v>
      </c>
      <c r="K21" s="261">
        <v>164655</v>
      </c>
      <c r="L21" s="184">
        <f t="shared" si="0"/>
        <v>1</v>
      </c>
      <c r="M21" s="184">
        <f t="shared" si="1"/>
        <v>164655</v>
      </c>
    </row>
    <row r="22" spans="1:13" ht="19.5" customHeight="1">
      <c r="A22" s="257" t="s">
        <v>315</v>
      </c>
      <c r="B22" s="67">
        <v>0</v>
      </c>
      <c r="C22" s="67">
        <v>0</v>
      </c>
      <c r="D22" s="67">
        <v>0</v>
      </c>
      <c r="E22" s="67">
        <v>0</v>
      </c>
      <c r="F22" s="67">
        <v>1</v>
      </c>
      <c r="G22" s="67">
        <v>277076</v>
      </c>
      <c r="H22" s="67">
        <v>0</v>
      </c>
      <c r="I22" s="67">
        <v>0</v>
      </c>
      <c r="J22" s="67">
        <v>3</v>
      </c>
      <c r="K22" s="67">
        <v>873997</v>
      </c>
      <c r="L22" s="67">
        <f t="shared" si="0"/>
        <v>4</v>
      </c>
      <c r="M22" s="67">
        <f t="shared" si="1"/>
        <v>1151073</v>
      </c>
    </row>
    <row r="23" spans="1:13" ht="19.5" customHeight="1" thickBot="1">
      <c r="A23" s="210" t="s">
        <v>446</v>
      </c>
      <c r="B23" s="261">
        <v>0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1</v>
      </c>
      <c r="K23" s="261">
        <v>5990435</v>
      </c>
      <c r="L23" s="184">
        <f t="shared" si="0"/>
        <v>1</v>
      </c>
      <c r="M23" s="184">
        <f t="shared" si="1"/>
        <v>5990435</v>
      </c>
    </row>
    <row r="24" spans="1:13" ht="24.75" customHeight="1" thickBot="1">
      <c r="A24" s="209" t="s">
        <v>85</v>
      </c>
      <c r="B24" s="185">
        <f>SUM(B8:B23)</f>
        <v>1</v>
      </c>
      <c r="C24" s="185">
        <f aca="true" t="shared" si="2" ref="C24:M24">SUM(C8:C23)</f>
        <v>596560</v>
      </c>
      <c r="D24" s="185">
        <f t="shared" si="2"/>
        <v>0</v>
      </c>
      <c r="E24" s="185">
        <f t="shared" si="2"/>
        <v>0</v>
      </c>
      <c r="F24" s="185">
        <f t="shared" si="2"/>
        <v>1</v>
      </c>
      <c r="G24" s="185">
        <f t="shared" si="2"/>
        <v>277076</v>
      </c>
      <c r="H24" s="185">
        <f t="shared" si="2"/>
        <v>1</v>
      </c>
      <c r="I24" s="185">
        <f t="shared" si="2"/>
        <v>1008768</v>
      </c>
      <c r="J24" s="185">
        <f t="shared" si="2"/>
        <v>38</v>
      </c>
      <c r="K24" s="185">
        <f t="shared" si="2"/>
        <v>26749596</v>
      </c>
      <c r="L24" s="185">
        <f t="shared" si="2"/>
        <v>41</v>
      </c>
      <c r="M24" s="185">
        <f t="shared" si="2"/>
        <v>28632000</v>
      </c>
    </row>
    <row r="25" ht="25.5" customHeight="1" thickTop="1"/>
    <row r="26" spans="1:13" ht="15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ht="15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1:13" ht="15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1:13" ht="19.5" customHeight="1">
      <c r="A29" s="310" t="s">
        <v>421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</row>
    <row r="30" spans="1:13" ht="19.5" customHeight="1">
      <c r="A30" s="310" t="s">
        <v>307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</row>
    <row r="31" spans="1:13" ht="17.25" customHeight="1">
      <c r="A31" s="309" t="s">
        <v>510</v>
      </c>
      <c r="B31" s="309"/>
      <c r="C31" s="105"/>
      <c r="D31" s="105"/>
      <c r="E31" s="105"/>
      <c r="F31" s="105"/>
      <c r="G31" s="105"/>
      <c r="H31" s="105"/>
      <c r="I31" s="105"/>
      <c r="J31" s="105"/>
      <c r="K31" s="105"/>
      <c r="L31" s="311" t="s">
        <v>87</v>
      </c>
      <c r="M31" s="311"/>
    </row>
    <row r="32" spans="1:13" ht="18.75" customHeight="1">
      <c r="A32" s="312" t="s">
        <v>308</v>
      </c>
      <c r="B32" s="308" t="s">
        <v>448</v>
      </c>
      <c r="C32" s="308"/>
      <c r="D32" s="308" t="s">
        <v>316</v>
      </c>
      <c r="E32" s="308"/>
      <c r="F32" s="308" t="s">
        <v>317</v>
      </c>
      <c r="G32" s="308"/>
      <c r="H32" s="308" t="s">
        <v>7</v>
      </c>
      <c r="I32" s="308"/>
      <c r="J32" s="308" t="s">
        <v>318</v>
      </c>
      <c r="K32" s="308"/>
      <c r="L32" s="308" t="s">
        <v>224</v>
      </c>
      <c r="M32" s="308"/>
    </row>
    <row r="33" spans="1:13" ht="21.75" customHeight="1" thickBot="1">
      <c r="A33" s="313"/>
      <c r="B33" s="111" t="s">
        <v>145</v>
      </c>
      <c r="C33" s="111" t="s">
        <v>5</v>
      </c>
      <c r="D33" s="111" t="s">
        <v>145</v>
      </c>
      <c r="E33" s="111" t="s">
        <v>5</v>
      </c>
      <c r="F33" s="111" t="s">
        <v>145</v>
      </c>
      <c r="G33" s="111" t="s">
        <v>5</v>
      </c>
      <c r="H33" s="111" t="s">
        <v>145</v>
      </c>
      <c r="I33" s="111" t="s">
        <v>5</v>
      </c>
      <c r="J33" s="111" t="s">
        <v>145</v>
      </c>
      <c r="K33" s="111" t="s">
        <v>5</v>
      </c>
      <c r="L33" s="111" t="s">
        <v>145</v>
      </c>
      <c r="M33" s="111" t="s">
        <v>5</v>
      </c>
    </row>
    <row r="34" spans="1:13" ht="19.5" customHeight="1" thickTop="1">
      <c r="A34" s="223" t="s">
        <v>450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5</v>
      </c>
      <c r="K34" s="188">
        <v>668764</v>
      </c>
      <c r="L34" s="188">
        <f>B34++D34+F34+H34+J34</f>
        <v>5</v>
      </c>
      <c r="M34" s="188">
        <f>C34+E34+G34+I34+K34</f>
        <v>668764</v>
      </c>
    </row>
    <row r="35" spans="1:13" ht="19.5" customHeight="1">
      <c r="A35" s="210" t="s">
        <v>451</v>
      </c>
      <c r="B35" s="184">
        <v>2</v>
      </c>
      <c r="C35" s="184">
        <v>514880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f aca="true" t="shared" si="3" ref="L35:L49">B35++D35+F35+H35+J35</f>
        <v>2</v>
      </c>
      <c r="M35" s="184">
        <f aca="true" t="shared" si="4" ref="M35:M49">C35+E35+G35+I35+K35</f>
        <v>514880</v>
      </c>
    </row>
    <row r="36" spans="1:13" ht="19.5" customHeight="1">
      <c r="A36" s="223" t="s">
        <v>452</v>
      </c>
      <c r="B36" s="188">
        <v>0</v>
      </c>
      <c r="C36" s="188">
        <v>0</v>
      </c>
      <c r="D36" s="188">
        <v>0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1</v>
      </c>
      <c r="K36" s="188">
        <v>721660</v>
      </c>
      <c r="L36" s="188">
        <f t="shared" si="3"/>
        <v>1</v>
      </c>
      <c r="M36" s="188">
        <f t="shared" si="4"/>
        <v>721660</v>
      </c>
    </row>
    <row r="37" spans="1:13" ht="19.5" customHeight="1">
      <c r="A37" s="210" t="s">
        <v>453</v>
      </c>
      <c r="B37" s="184">
        <v>0</v>
      </c>
      <c r="C37" s="184">
        <v>0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1</v>
      </c>
      <c r="K37" s="184">
        <v>4253450</v>
      </c>
      <c r="L37" s="184">
        <f t="shared" si="3"/>
        <v>1</v>
      </c>
      <c r="M37" s="184">
        <f t="shared" si="4"/>
        <v>4253450</v>
      </c>
    </row>
    <row r="38" spans="1:13" ht="19.5" customHeight="1">
      <c r="A38" s="223" t="s">
        <v>454</v>
      </c>
      <c r="B38" s="188">
        <v>0</v>
      </c>
      <c r="C38" s="188">
        <v>0</v>
      </c>
      <c r="D38" s="188">
        <v>1</v>
      </c>
      <c r="E38" s="188">
        <v>736113</v>
      </c>
      <c r="F38" s="188">
        <v>0</v>
      </c>
      <c r="G38" s="188">
        <v>0</v>
      </c>
      <c r="H38" s="188">
        <v>1</v>
      </c>
      <c r="I38" s="188">
        <v>214573</v>
      </c>
      <c r="J38" s="188">
        <v>35</v>
      </c>
      <c r="K38" s="188">
        <v>27295459</v>
      </c>
      <c r="L38" s="188">
        <f t="shared" si="3"/>
        <v>37</v>
      </c>
      <c r="M38" s="188">
        <f t="shared" si="4"/>
        <v>28246145</v>
      </c>
    </row>
    <row r="39" spans="1:19" ht="19.5" customHeight="1">
      <c r="A39" s="210" t="s">
        <v>455</v>
      </c>
      <c r="B39" s="184">
        <v>0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14</v>
      </c>
      <c r="K39" s="184">
        <v>10444488</v>
      </c>
      <c r="L39" s="184">
        <f t="shared" si="3"/>
        <v>14</v>
      </c>
      <c r="M39" s="184">
        <f t="shared" si="4"/>
        <v>10444488</v>
      </c>
      <c r="S39" t="s">
        <v>57</v>
      </c>
    </row>
    <row r="40" spans="1:13" ht="19.5" customHeight="1">
      <c r="A40" s="223" t="s">
        <v>456</v>
      </c>
      <c r="B40" s="188">
        <v>0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1</v>
      </c>
      <c r="K40" s="188">
        <v>188800</v>
      </c>
      <c r="L40" s="188">
        <f t="shared" si="3"/>
        <v>1</v>
      </c>
      <c r="M40" s="188">
        <f t="shared" si="4"/>
        <v>188800</v>
      </c>
    </row>
    <row r="41" spans="1:13" ht="19.5" customHeight="1">
      <c r="A41" s="210" t="s">
        <v>457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3</v>
      </c>
      <c r="K41" s="184">
        <v>705378</v>
      </c>
      <c r="L41" s="184">
        <f t="shared" si="3"/>
        <v>3</v>
      </c>
      <c r="M41" s="184">
        <f t="shared" si="4"/>
        <v>705378</v>
      </c>
    </row>
    <row r="42" spans="1:13" ht="19.5" customHeight="1">
      <c r="A42" s="223" t="s">
        <v>458</v>
      </c>
      <c r="B42" s="188">
        <v>0</v>
      </c>
      <c r="C42" s="188">
        <v>0</v>
      </c>
      <c r="D42" s="188">
        <v>0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1</v>
      </c>
      <c r="K42" s="188">
        <v>998400</v>
      </c>
      <c r="L42" s="188">
        <f t="shared" si="3"/>
        <v>1</v>
      </c>
      <c r="M42" s="188">
        <f t="shared" si="4"/>
        <v>998400</v>
      </c>
    </row>
    <row r="43" spans="1:13" ht="19.5" customHeight="1">
      <c r="A43" s="210" t="s">
        <v>459</v>
      </c>
      <c r="B43" s="184">
        <v>0</v>
      </c>
      <c r="C43" s="184">
        <v>0</v>
      </c>
      <c r="D43" s="184">
        <v>0</v>
      </c>
      <c r="E43" s="184">
        <v>0</v>
      </c>
      <c r="F43" s="184">
        <v>0</v>
      </c>
      <c r="G43" s="184">
        <v>0</v>
      </c>
      <c r="H43" s="184">
        <v>0</v>
      </c>
      <c r="I43" s="184">
        <v>0</v>
      </c>
      <c r="J43" s="184">
        <v>6</v>
      </c>
      <c r="K43" s="184">
        <v>1683549</v>
      </c>
      <c r="L43" s="184">
        <f t="shared" si="3"/>
        <v>6</v>
      </c>
      <c r="M43" s="184">
        <f t="shared" si="4"/>
        <v>1683549</v>
      </c>
    </row>
    <row r="44" spans="1:13" ht="19.5" customHeight="1">
      <c r="A44" s="262" t="s">
        <v>460</v>
      </c>
      <c r="B44" s="188">
        <v>0</v>
      </c>
      <c r="C44" s="188">
        <v>0</v>
      </c>
      <c r="D44" s="188">
        <v>0</v>
      </c>
      <c r="E44" s="188">
        <v>0</v>
      </c>
      <c r="F44" s="188">
        <v>0</v>
      </c>
      <c r="G44" s="188">
        <v>0</v>
      </c>
      <c r="H44" s="188">
        <v>0</v>
      </c>
      <c r="I44" s="188">
        <v>0</v>
      </c>
      <c r="J44" s="188">
        <v>1</v>
      </c>
      <c r="K44" s="188">
        <v>968760</v>
      </c>
      <c r="L44" s="188">
        <f t="shared" si="3"/>
        <v>1</v>
      </c>
      <c r="M44" s="188">
        <f t="shared" si="4"/>
        <v>968760</v>
      </c>
    </row>
    <row r="45" spans="1:13" ht="19.5" customHeight="1">
      <c r="A45" s="210" t="s">
        <v>461</v>
      </c>
      <c r="B45" s="184">
        <v>0</v>
      </c>
      <c r="C45" s="184">
        <v>0</v>
      </c>
      <c r="D45" s="184">
        <v>0</v>
      </c>
      <c r="E45" s="184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4</v>
      </c>
      <c r="K45" s="184">
        <v>832530</v>
      </c>
      <c r="L45" s="184">
        <f t="shared" si="3"/>
        <v>4</v>
      </c>
      <c r="M45" s="184">
        <f t="shared" si="4"/>
        <v>832530</v>
      </c>
    </row>
    <row r="46" spans="1:13" ht="19.5" customHeight="1">
      <c r="A46" s="262" t="s">
        <v>462</v>
      </c>
      <c r="B46" s="188">
        <v>0</v>
      </c>
      <c r="C46" s="188">
        <v>0</v>
      </c>
      <c r="D46" s="188"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1</v>
      </c>
      <c r="K46" s="188">
        <v>136980</v>
      </c>
      <c r="L46" s="188">
        <f t="shared" si="3"/>
        <v>1</v>
      </c>
      <c r="M46" s="188">
        <f t="shared" si="4"/>
        <v>136980</v>
      </c>
    </row>
    <row r="47" spans="1:13" ht="19.5" customHeight="1">
      <c r="A47" s="210" t="s">
        <v>319</v>
      </c>
      <c r="B47" s="184">
        <v>0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1</v>
      </c>
      <c r="K47" s="184">
        <v>639640</v>
      </c>
      <c r="L47" s="184">
        <f t="shared" si="3"/>
        <v>1</v>
      </c>
      <c r="M47" s="184">
        <f t="shared" si="4"/>
        <v>639640</v>
      </c>
    </row>
    <row r="48" spans="1:13" ht="19.5" customHeight="1">
      <c r="A48" s="223" t="s">
        <v>463</v>
      </c>
      <c r="B48" s="188">
        <v>0</v>
      </c>
      <c r="C48" s="188">
        <v>0</v>
      </c>
      <c r="D48" s="188">
        <v>0</v>
      </c>
      <c r="E48" s="188">
        <v>0</v>
      </c>
      <c r="F48" s="188">
        <v>4</v>
      </c>
      <c r="G48" s="188">
        <v>2421350</v>
      </c>
      <c r="H48" s="188">
        <v>0</v>
      </c>
      <c r="I48" s="188">
        <v>0</v>
      </c>
      <c r="J48" s="188">
        <v>0</v>
      </c>
      <c r="K48" s="188">
        <v>0</v>
      </c>
      <c r="L48" s="188">
        <f t="shared" si="3"/>
        <v>4</v>
      </c>
      <c r="M48" s="188">
        <f t="shared" si="4"/>
        <v>2421350</v>
      </c>
    </row>
    <row r="49" spans="1:13" ht="19.5" customHeight="1" thickBot="1">
      <c r="A49" s="210" t="s">
        <v>464</v>
      </c>
      <c r="B49" s="184">
        <v>0</v>
      </c>
      <c r="C49" s="184">
        <v>0</v>
      </c>
      <c r="D49" s="184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2</v>
      </c>
      <c r="K49" s="184">
        <v>808297</v>
      </c>
      <c r="L49" s="184">
        <f t="shared" si="3"/>
        <v>2</v>
      </c>
      <c r="M49" s="184">
        <f t="shared" si="4"/>
        <v>808297</v>
      </c>
    </row>
    <row r="50" spans="1:13" ht="19.5" customHeight="1" thickBot="1">
      <c r="A50" s="224" t="s">
        <v>85</v>
      </c>
      <c r="B50" s="185">
        <f>SUM(B34:B49)</f>
        <v>2</v>
      </c>
      <c r="C50" s="185">
        <f aca="true" t="shared" si="5" ref="C50:M50">SUM(C34:C49)</f>
        <v>514880</v>
      </c>
      <c r="D50" s="185">
        <f t="shared" si="5"/>
        <v>1</v>
      </c>
      <c r="E50" s="185">
        <f t="shared" si="5"/>
        <v>736113</v>
      </c>
      <c r="F50" s="185">
        <f t="shared" si="5"/>
        <v>4</v>
      </c>
      <c r="G50" s="185">
        <f t="shared" si="5"/>
        <v>2421350</v>
      </c>
      <c r="H50" s="185">
        <f t="shared" si="5"/>
        <v>1</v>
      </c>
      <c r="I50" s="185">
        <f t="shared" si="5"/>
        <v>214573</v>
      </c>
      <c r="J50" s="185">
        <f t="shared" si="5"/>
        <v>76</v>
      </c>
      <c r="K50" s="185">
        <f t="shared" si="5"/>
        <v>50346155</v>
      </c>
      <c r="L50" s="185">
        <f t="shared" si="5"/>
        <v>84</v>
      </c>
      <c r="M50" s="185">
        <f t="shared" si="5"/>
        <v>54233071</v>
      </c>
    </row>
    <row r="51" spans="1:13" ht="19.5" customHeight="1" thickBot="1" thickTop="1">
      <c r="A51" s="224" t="s">
        <v>86</v>
      </c>
      <c r="B51" s="185">
        <f aca="true" t="shared" si="6" ref="B51:M51">B24+B50</f>
        <v>3</v>
      </c>
      <c r="C51" s="185">
        <f t="shared" si="6"/>
        <v>1111440</v>
      </c>
      <c r="D51" s="185">
        <f t="shared" si="6"/>
        <v>1</v>
      </c>
      <c r="E51" s="185">
        <f t="shared" si="6"/>
        <v>736113</v>
      </c>
      <c r="F51" s="185">
        <f t="shared" si="6"/>
        <v>5</v>
      </c>
      <c r="G51" s="185">
        <f t="shared" si="6"/>
        <v>2698426</v>
      </c>
      <c r="H51" s="185">
        <f t="shared" si="6"/>
        <v>2</v>
      </c>
      <c r="I51" s="185">
        <f t="shared" si="6"/>
        <v>1223341</v>
      </c>
      <c r="J51" s="185">
        <f t="shared" si="6"/>
        <v>114</v>
      </c>
      <c r="K51" s="185">
        <f t="shared" si="6"/>
        <v>77095751</v>
      </c>
      <c r="L51" s="185">
        <f t="shared" si="6"/>
        <v>125</v>
      </c>
      <c r="M51" s="185">
        <f t="shared" si="6"/>
        <v>82865071</v>
      </c>
    </row>
    <row r="52" spans="1:13" ht="15.75" thickTop="1">
      <c r="A52" s="189"/>
      <c r="B52" s="190"/>
      <c r="C52" s="190"/>
      <c r="D52" s="190"/>
      <c r="E52" s="190"/>
      <c r="F52" s="190"/>
      <c r="G52" s="190"/>
      <c r="H52" s="190"/>
      <c r="I52" s="190"/>
      <c r="J52" s="191"/>
      <c r="K52" s="191"/>
      <c r="L52" s="191"/>
      <c r="M52" s="191"/>
    </row>
    <row r="53" spans="1:13" ht="15">
      <c r="A53" s="189"/>
      <c r="B53" s="190"/>
      <c r="C53" s="190"/>
      <c r="D53" s="190"/>
      <c r="E53" s="190"/>
      <c r="F53" s="190"/>
      <c r="G53" s="190"/>
      <c r="H53" s="190"/>
      <c r="I53" s="190"/>
      <c r="J53" s="191"/>
      <c r="K53" s="191"/>
      <c r="L53" s="191"/>
      <c r="M53" s="191"/>
    </row>
    <row r="54" spans="1:13" ht="15">
      <c r="A54" s="189"/>
      <c r="B54" s="190"/>
      <c r="C54" s="190"/>
      <c r="D54" s="190"/>
      <c r="E54" s="190"/>
      <c r="F54" s="190"/>
      <c r="G54" s="190"/>
      <c r="H54" s="190"/>
      <c r="I54" s="190"/>
      <c r="J54" s="191"/>
      <c r="K54" s="191"/>
      <c r="L54" s="191"/>
      <c r="M54" s="191"/>
    </row>
  </sheetData>
  <sheetProtection/>
  <mergeCells count="21">
    <mergeCell ref="F6:G6"/>
    <mergeCell ref="L31:M31"/>
    <mergeCell ref="A32:A33"/>
    <mergeCell ref="A3:M3"/>
    <mergeCell ref="A4:M4"/>
    <mergeCell ref="L5:M5"/>
    <mergeCell ref="A6:A7"/>
    <mergeCell ref="B6:C6"/>
    <mergeCell ref="H32:I32"/>
    <mergeCell ref="A29:M29"/>
    <mergeCell ref="F32:G32"/>
    <mergeCell ref="B32:C32"/>
    <mergeCell ref="D6:E6"/>
    <mergeCell ref="A31:B31"/>
    <mergeCell ref="D32:E32"/>
    <mergeCell ref="H6:I6"/>
    <mergeCell ref="L32:M32"/>
    <mergeCell ref="J32:K32"/>
    <mergeCell ref="J6:K6"/>
    <mergeCell ref="L6:M6"/>
    <mergeCell ref="A30:M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7"/>
  <sheetViews>
    <sheetView rightToLeft="1" zoomScalePageLayoutView="0" workbookViewId="0" topLeftCell="A7">
      <selection activeCell="U13" sqref="U13"/>
    </sheetView>
  </sheetViews>
  <sheetFormatPr defaultColWidth="9.140625" defaultRowHeight="15"/>
  <cols>
    <col min="2" max="2" width="15.140625" style="0" customWidth="1"/>
    <col min="3" max="3" width="7.7109375" style="0" customWidth="1"/>
    <col min="4" max="4" width="11.00390625" style="0" customWidth="1"/>
    <col min="5" max="5" width="6.8515625" style="0" customWidth="1"/>
    <col min="7" max="7" width="6.8515625" style="0" customWidth="1"/>
    <col min="8" max="8" width="11.00390625" style="0" customWidth="1"/>
    <col min="9" max="9" width="7.57421875" style="0" customWidth="1"/>
    <col min="10" max="10" width="11.28125" style="0" customWidth="1"/>
    <col min="11" max="11" width="6.140625" style="0" customWidth="1"/>
    <col min="12" max="12" width="12.00390625" style="0" customWidth="1"/>
    <col min="13" max="13" width="5.57421875" style="0" customWidth="1"/>
    <col min="14" max="14" width="11.57421875" style="0" customWidth="1"/>
  </cols>
  <sheetData>
    <row r="1" spans="2:14" ht="15" customHeight="1">
      <c r="B1" s="314" t="s">
        <v>422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2:14" ht="15.75" customHeight="1">
      <c r="B2" s="314" t="s">
        <v>320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2:14" ht="15.75">
      <c r="B3" s="315" t="s">
        <v>321</v>
      </c>
      <c r="C3" s="315"/>
      <c r="D3" s="315"/>
      <c r="E3" s="192"/>
      <c r="F3" s="192"/>
      <c r="G3" s="192"/>
      <c r="H3" s="192"/>
      <c r="I3" s="192"/>
      <c r="J3" s="192"/>
      <c r="K3" s="192"/>
      <c r="L3" s="316" t="s">
        <v>87</v>
      </c>
      <c r="M3" s="316"/>
      <c r="N3" s="316"/>
    </row>
    <row r="4" spans="2:14" ht="12" customHeight="1">
      <c r="B4" s="317" t="s">
        <v>322</v>
      </c>
      <c r="C4" s="319" t="s">
        <v>323</v>
      </c>
      <c r="D4" s="320"/>
      <c r="E4" s="319" t="s">
        <v>324</v>
      </c>
      <c r="F4" s="320"/>
      <c r="G4" s="319" t="s">
        <v>325</v>
      </c>
      <c r="H4" s="320"/>
      <c r="I4" s="319" t="s">
        <v>359</v>
      </c>
      <c r="J4" s="320"/>
      <c r="K4" s="319" t="s">
        <v>326</v>
      </c>
      <c r="L4" s="320"/>
      <c r="M4" s="319" t="s">
        <v>327</v>
      </c>
      <c r="N4" s="320"/>
    </row>
    <row r="5" spans="2:14" ht="15" customHeight="1" thickBot="1">
      <c r="B5" s="318"/>
      <c r="C5" s="193" t="s">
        <v>4</v>
      </c>
      <c r="D5" s="193" t="s">
        <v>5</v>
      </c>
      <c r="E5" s="193" t="s">
        <v>4</v>
      </c>
      <c r="F5" s="193" t="s">
        <v>5</v>
      </c>
      <c r="G5" s="193" t="s">
        <v>4</v>
      </c>
      <c r="H5" s="193" t="s">
        <v>5</v>
      </c>
      <c r="I5" s="193" t="s">
        <v>4</v>
      </c>
      <c r="J5" s="193" t="s">
        <v>5</v>
      </c>
      <c r="K5" s="193" t="s">
        <v>4</v>
      </c>
      <c r="L5" s="193" t="s">
        <v>5</v>
      </c>
      <c r="M5" s="193" t="s">
        <v>4</v>
      </c>
      <c r="N5" s="193" t="s">
        <v>5</v>
      </c>
    </row>
    <row r="6" spans="2:14" ht="19.5" customHeight="1" thickTop="1">
      <c r="B6" s="194" t="s">
        <v>465</v>
      </c>
      <c r="C6" s="67">
        <v>1</v>
      </c>
      <c r="D6" s="67">
        <v>2496202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f>C6+E6+G6+I6+K6</f>
        <v>1</v>
      </c>
      <c r="N6" s="67">
        <f>D6+F6+H6+J6+L6</f>
        <v>2496202</v>
      </c>
    </row>
    <row r="7" spans="2:14" ht="19.5" customHeight="1">
      <c r="B7" s="155" t="s">
        <v>113</v>
      </c>
      <c r="C7" s="195">
        <v>1</v>
      </c>
      <c r="D7" s="195">
        <v>193320</v>
      </c>
      <c r="E7" s="195">
        <v>0</v>
      </c>
      <c r="F7" s="195">
        <v>0</v>
      </c>
      <c r="G7" s="195">
        <v>1</v>
      </c>
      <c r="H7" s="195">
        <v>183772</v>
      </c>
      <c r="I7" s="195">
        <v>2</v>
      </c>
      <c r="J7" s="195">
        <v>910726</v>
      </c>
      <c r="K7" s="195">
        <v>1</v>
      </c>
      <c r="L7" s="195">
        <v>96994</v>
      </c>
      <c r="M7" s="195">
        <f aca="true" t="shared" si="0" ref="M7:M25">C7+E7+G7+I7+K7</f>
        <v>5</v>
      </c>
      <c r="N7" s="195">
        <f aca="true" t="shared" si="1" ref="N7:N25">D7+F7+H7+J7+L7</f>
        <v>1384812</v>
      </c>
    </row>
    <row r="8" spans="2:14" ht="19.5" customHeight="1">
      <c r="B8" s="194" t="s">
        <v>115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20</v>
      </c>
      <c r="J8" s="67">
        <v>27606779</v>
      </c>
      <c r="K8" s="67">
        <v>3</v>
      </c>
      <c r="L8" s="67">
        <v>1336722</v>
      </c>
      <c r="M8" s="67">
        <f t="shared" si="0"/>
        <v>23</v>
      </c>
      <c r="N8" s="67">
        <f t="shared" si="1"/>
        <v>28943501</v>
      </c>
    </row>
    <row r="9" spans="2:14" ht="19.5" customHeight="1">
      <c r="B9" s="155" t="s">
        <v>328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3</v>
      </c>
      <c r="J9" s="195">
        <v>31676400</v>
      </c>
      <c r="K9" s="195">
        <v>0</v>
      </c>
      <c r="L9" s="195">
        <v>0</v>
      </c>
      <c r="M9" s="195">
        <f t="shared" si="0"/>
        <v>3</v>
      </c>
      <c r="N9" s="195">
        <f t="shared" si="1"/>
        <v>31676400</v>
      </c>
    </row>
    <row r="10" spans="2:14" ht="19.5" customHeight="1">
      <c r="B10" s="194" t="s">
        <v>329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7</v>
      </c>
      <c r="J10" s="67">
        <v>5500048</v>
      </c>
      <c r="K10" s="67">
        <v>1</v>
      </c>
      <c r="L10" s="67">
        <v>366592</v>
      </c>
      <c r="M10" s="67">
        <f t="shared" si="0"/>
        <v>8</v>
      </c>
      <c r="N10" s="67">
        <f t="shared" si="1"/>
        <v>5866640</v>
      </c>
    </row>
    <row r="11" spans="2:14" ht="19.5" customHeight="1">
      <c r="B11" s="155" t="s">
        <v>330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68</v>
      </c>
      <c r="J11" s="195">
        <v>56410540</v>
      </c>
      <c r="K11" s="195">
        <v>9</v>
      </c>
      <c r="L11" s="195">
        <v>8002745</v>
      </c>
      <c r="M11" s="195">
        <f t="shared" si="0"/>
        <v>77</v>
      </c>
      <c r="N11" s="195">
        <f t="shared" si="1"/>
        <v>64413285</v>
      </c>
    </row>
    <row r="12" spans="2:14" ht="19.5" customHeight="1">
      <c r="B12" s="194" t="s">
        <v>114</v>
      </c>
      <c r="C12" s="67">
        <v>1</v>
      </c>
      <c r="D12" s="67">
        <v>393462</v>
      </c>
      <c r="E12" s="67">
        <v>1</v>
      </c>
      <c r="F12" s="67">
        <v>239594</v>
      </c>
      <c r="G12" s="67">
        <v>2</v>
      </c>
      <c r="H12" s="67">
        <v>826922</v>
      </c>
      <c r="I12" s="67">
        <v>5</v>
      </c>
      <c r="J12" s="67">
        <v>4452305</v>
      </c>
      <c r="K12" s="67">
        <v>1</v>
      </c>
      <c r="L12" s="67">
        <v>160300</v>
      </c>
      <c r="M12" s="67">
        <f t="shared" si="0"/>
        <v>10</v>
      </c>
      <c r="N12" s="67">
        <f t="shared" si="1"/>
        <v>6072583</v>
      </c>
    </row>
    <row r="13" spans="2:14" ht="19.5" customHeight="1">
      <c r="B13" s="155" t="s">
        <v>116</v>
      </c>
      <c r="C13" s="195">
        <v>0</v>
      </c>
      <c r="D13" s="195">
        <v>0</v>
      </c>
      <c r="E13" s="195">
        <v>0</v>
      </c>
      <c r="F13" s="195">
        <v>0</v>
      </c>
      <c r="G13" s="195">
        <v>7</v>
      </c>
      <c r="H13" s="195">
        <v>5219710</v>
      </c>
      <c r="I13" s="195">
        <v>0</v>
      </c>
      <c r="J13" s="195">
        <v>0</v>
      </c>
      <c r="K13" s="195">
        <v>2</v>
      </c>
      <c r="L13" s="195">
        <v>513341</v>
      </c>
      <c r="M13" s="195">
        <f t="shared" si="0"/>
        <v>9</v>
      </c>
      <c r="N13" s="195">
        <f t="shared" si="1"/>
        <v>5733051</v>
      </c>
    </row>
    <row r="14" spans="2:14" ht="19.5" customHeight="1">
      <c r="B14" s="194" t="s">
        <v>331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3</v>
      </c>
      <c r="J14" s="67">
        <v>7287415</v>
      </c>
      <c r="K14" s="67">
        <v>1</v>
      </c>
      <c r="L14" s="67">
        <v>123550</v>
      </c>
      <c r="M14" s="67">
        <f t="shared" si="0"/>
        <v>4</v>
      </c>
      <c r="N14" s="67">
        <f t="shared" si="1"/>
        <v>7410965</v>
      </c>
    </row>
    <row r="15" spans="2:14" ht="19.5" customHeight="1">
      <c r="B15" s="155" t="s">
        <v>332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1</v>
      </c>
      <c r="L15" s="195">
        <v>1260025</v>
      </c>
      <c r="M15" s="195">
        <f t="shared" si="0"/>
        <v>1</v>
      </c>
      <c r="N15" s="195">
        <f t="shared" si="1"/>
        <v>1260025</v>
      </c>
    </row>
    <row r="16" spans="2:14" ht="19.5" customHeight="1">
      <c r="B16" s="194" t="s">
        <v>466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1</v>
      </c>
      <c r="L16" s="67">
        <v>4184800</v>
      </c>
      <c r="M16" s="67">
        <f t="shared" si="0"/>
        <v>1</v>
      </c>
      <c r="N16" s="67">
        <f t="shared" si="1"/>
        <v>4184800</v>
      </c>
    </row>
    <row r="17" spans="2:14" ht="19.5" customHeight="1">
      <c r="B17" s="155" t="s">
        <v>467</v>
      </c>
      <c r="C17" s="195">
        <v>2</v>
      </c>
      <c r="D17" s="195">
        <v>1482827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f t="shared" si="0"/>
        <v>2</v>
      </c>
      <c r="N17" s="195">
        <f t="shared" si="1"/>
        <v>1482827</v>
      </c>
    </row>
    <row r="18" spans="2:14" ht="19.5" customHeight="1">
      <c r="B18" s="194" t="s">
        <v>468</v>
      </c>
      <c r="C18" s="67">
        <v>1</v>
      </c>
      <c r="D18" s="67">
        <v>80920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f t="shared" si="0"/>
        <v>1</v>
      </c>
      <c r="N18" s="67">
        <f t="shared" si="1"/>
        <v>80920</v>
      </c>
    </row>
    <row r="19" spans="2:14" ht="19.5" customHeight="1">
      <c r="B19" s="155" t="s">
        <v>333</v>
      </c>
      <c r="C19" s="195">
        <v>0</v>
      </c>
      <c r="D19" s="195">
        <v>0</v>
      </c>
      <c r="E19" s="195">
        <v>0</v>
      </c>
      <c r="F19" s="195">
        <v>0</v>
      </c>
      <c r="G19" s="195">
        <v>12</v>
      </c>
      <c r="H19" s="195">
        <v>10040914</v>
      </c>
      <c r="I19" s="195">
        <v>0</v>
      </c>
      <c r="J19" s="195">
        <v>0</v>
      </c>
      <c r="K19" s="195">
        <v>3</v>
      </c>
      <c r="L19" s="195">
        <v>3227493</v>
      </c>
      <c r="M19" s="195">
        <f t="shared" si="0"/>
        <v>15</v>
      </c>
      <c r="N19" s="195">
        <f t="shared" si="1"/>
        <v>13268407</v>
      </c>
    </row>
    <row r="20" spans="2:14" ht="19.5" customHeight="1">
      <c r="B20" s="194" t="s">
        <v>358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</v>
      </c>
      <c r="J20" s="67">
        <v>252342</v>
      </c>
      <c r="K20" s="67">
        <v>0</v>
      </c>
      <c r="L20" s="67">
        <v>0</v>
      </c>
      <c r="M20" s="67">
        <f t="shared" si="0"/>
        <v>1</v>
      </c>
      <c r="N20" s="67">
        <f t="shared" si="1"/>
        <v>252342</v>
      </c>
    </row>
    <row r="21" spans="2:14" ht="19.5" customHeight="1">
      <c r="B21" s="155" t="s">
        <v>334</v>
      </c>
      <c r="C21" s="195">
        <v>0</v>
      </c>
      <c r="D21" s="195">
        <v>0</v>
      </c>
      <c r="E21" s="195">
        <v>0</v>
      </c>
      <c r="F21" s="195">
        <v>0</v>
      </c>
      <c r="G21" s="195">
        <v>1</v>
      </c>
      <c r="H21" s="195">
        <v>57207</v>
      </c>
      <c r="I21" s="195">
        <v>0</v>
      </c>
      <c r="J21" s="195">
        <v>0</v>
      </c>
      <c r="K21" s="195">
        <v>14</v>
      </c>
      <c r="L21" s="195">
        <v>67919482</v>
      </c>
      <c r="M21" s="195">
        <f t="shared" si="0"/>
        <v>15</v>
      </c>
      <c r="N21" s="195">
        <f t="shared" si="1"/>
        <v>67976689</v>
      </c>
    </row>
    <row r="22" spans="2:14" ht="19.5" customHeight="1">
      <c r="B22" s="194" t="s">
        <v>361</v>
      </c>
      <c r="C22" s="67">
        <v>0</v>
      </c>
      <c r="D22" s="67">
        <v>0</v>
      </c>
      <c r="E22" s="67">
        <v>0</v>
      </c>
      <c r="F22" s="67">
        <v>0</v>
      </c>
      <c r="G22" s="67">
        <v>1</v>
      </c>
      <c r="H22" s="67">
        <v>996250</v>
      </c>
      <c r="I22" s="67">
        <v>1</v>
      </c>
      <c r="J22" s="67">
        <v>7680469</v>
      </c>
      <c r="K22" s="67">
        <v>0</v>
      </c>
      <c r="L22" s="67">
        <v>0</v>
      </c>
      <c r="M22" s="67">
        <f t="shared" si="0"/>
        <v>2</v>
      </c>
      <c r="N22" s="67">
        <f t="shared" si="1"/>
        <v>8676719</v>
      </c>
    </row>
    <row r="23" spans="2:14" ht="19.5" customHeight="1">
      <c r="B23" s="155" t="s">
        <v>469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1</v>
      </c>
      <c r="L23" s="195">
        <v>273582</v>
      </c>
      <c r="M23" s="195">
        <f t="shared" si="0"/>
        <v>1</v>
      </c>
      <c r="N23" s="195">
        <f t="shared" si="1"/>
        <v>273582</v>
      </c>
    </row>
    <row r="24" spans="2:14" ht="19.5" customHeight="1">
      <c r="B24" s="154" t="s">
        <v>470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1</v>
      </c>
      <c r="J24" s="67">
        <v>463220</v>
      </c>
      <c r="K24" s="67">
        <v>0</v>
      </c>
      <c r="L24" s="67">
        <v>0</v>
      </c>
      <c r="M24" s="67">
        <f t="shared" si="0"/>
        <v>1</v>
      </c>
      <c r="N24" s="67">
        <f t="shared" si="1"/>
        <v>463220</v>
      </c>
    </row>
    <row r="25" spans="2:14" ht="19.5" customHeight="1" thickBot="1">
      <c r="B25" s="155" t="s">
        <v>471</v>
      </c>
      <c r="C25" s="195">
        <v>0</v>
      </c>
      <c r="D25" s="195">
        <v>0</v>
      </c>
      <c r="E25" s="195">
        <v>0</v>
      </c>
      <c r="F25" s="195">
        <v>0</v>
      </c>
      <c r="G25" s="195">
        <v>3</v>
      </c>
      <c r="H25" s="195">
        <v>280660</v>
      </c>
      <c r="I25" s="195">
        <v>0</v>
      </c>
      <c r="J25" s="195">
        <v>0</v>
      </c>
      <c r="K25" s="195">
        <v>0</v>
      </c>
      <c r="L25" s="195">
        <v>0</v>
      </c>
      <c r="M25" s="195">
        <f t="shared" si="0"/>
        <v>3</v>
      </c>
      <c r="N25" s="195">
        <f t="shared" si="1"/>
        <v>280660</v>
      </c>
    </row>
    <row r="26" spans="2:14" ht="19.5" customHeight="1" thickBot="1">
      <c r="B26" s="196" t="s">
        <v>3</v>
      </c>
      <c r="C26" s="197">
        <f aca="true" t="shared" si="2" ref="C26:N26">SUM(C6:C25)</f>
        <v>6</v>
      </c>
      <c r="D26" s="197">
        <f t="shared" si="2"/>
        <v>4646731</v>
      </c>
      <c r="E26" s="197">
        <f t="shared" si="2"/>
        <v>1</v>
      </c>
      <c r="F26" s="197">
        <f t="shared" si="2"/>
        <v>239594</v>
      </c>
      <c r="G26" s="197">
        <f t="shared" si="2"/>
        <v>27</v>
      </c>
      <c r="H26" s="197">
        <f t="shared" si="2"/>
        <v>17605435</v>
      </c>
      <c r="I26" s="197">
        <f t="shared" si="2"/>
        <v>111</v>
      </c>
      <c r="J26" s="197">
        <f t="shared" si="2"/>
        <v>142240244</v>
      </c>
      <c r="K26" s="197">
        <f t="shared" si="2"/>
        <v>38</v>
      </c>
      <c r="L26" s="197">
        <f t="shared" si="2"/>
        <v>87465626</v>
      </c>
      <c r="M26" s="197">
        <f t="shared" si="2"/>
        <v>183</v>
      </c>
      <c r="N26" s="197">
        <f t="shared" si="2"/>
        <v>252197630</v>
      </c>
    </row>
    <row r="27" spans="2:14" ht="15.75" thickTop="1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</row>
  </sheetData>
  <sheetProtection/>
  <mergeCells count="11">
    <mergeCell ref="M4:N4"/>
    <mergeCell ref="B1:N1"/>
    <mergeCell ref="B2:N2"/>
    <mergeCell ref="B3:D3"/>
    <mergeCell ref="L3:N3"/>
    <mergeCell ref="B4:B5"/>
    <mergeCell ref="C4:D4"/>
    <mergeCell ref="E4:F4"/>
    <mergeCell ref="G4:H4"/>
    <mergeCell ref="I4:J4"/>
    <mergeCell ref="K4:L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0"/>
  <sheetViews>
    <sheetView rightToLeft="1" zoomScalePageLayoutView="0" workbookViewId="0" topLeftCell="A7">
      <selection activeCell="R7" sqref="R7"/>
    </sheetView>
  </sheetViews>
  <sheetFormatPr defaultColWidth="9.140625" defaultRowHeight="15"/>
  <cols>
    <col min="1" max="1" width="11.00390625" style="0" customWidth="1"/>
    <col min="2" max="2" width="6.7109375" style="0" customWidth="1"/>
    <col min="3" max="3" width="10.00390625" style="0" customWidth="1"/>
    <col min="4" max="4" width="5.8515625" style="0" customWidth="1"/>
    <col min="5" max="5" width="7.57421875" style="0" customWidth="1"/>
    <col min="6" max="6" width="5.8515625" style="0" customWidth="1"/>
    <col min="7" max="7" width="10.00390625" style="0" customWidth="1"/>
    <col min="8" max="8" width="5.7109375" style="0" customWidth="1"/>
    <col min="9" max="9" width="11.57421875" style="0" customWidth="1"/>
    <col min="10" max="10" width="6.28125" style="0" customWidth="1"/>
    <col min="11" max="11" width="8.8515625" style="0" customWidth="1"/>
    <col min="12" max="12" width="6.421875" style="0" customWidth="1"/>
    <col min="13" max="13" width="11.140625" style="0" customWidth="1"/>
    <col min="14" max="14" width="5.57421875" style="0" customWidth="1"/>
    <col min="15" max="15" width="14.140625" style="0" customWidth="1"/>
  </cols>
  <sheetData>
    <row r="2" ht="20.25" customHeight="1"/>
    <row r="3" spans="1:15" ht="31.5" customHeight="1">
      <c r="A3" s="310" t="s">
        <v>423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ht="26.25" customHeight="1">
      <c r="A4" s="322" t="s">
        <v>147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15" ht="30" customHeight="1">
      <c r="A5" s="287" t="s">
        <v>511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323" t="s">
        <v>87</v>
      </c>
      <c r="O5" s="323"/>
    </row>
    <row r="6" spans="1:15" ht="36" customHeight="1">
      <c r="A6" s="324" t="s">
        <v>148</v>
      </c>
      <c r="B6" s="321" t="s">
        <v>217</v>
      </c>
      <c r="C6" s="321"/>
      <c r="D6" s="321" t="s">
        <v>218</v>
      </c>
      <c r="E6" s="321"/>
      <c r="F6" s="321" t="s">
        <v>219</v>
      </c>
      <c r="G6" s="321"/>
      <c r="H6" s="321" t="s">
        <v>7</v>
      </c>
      <c r="I6" s="321"/>
      <c r="J6" s="321" t="s">
        <v>362</v>
      </c>
      <c r="K6" s="321"/>
      <c r="L6" s="321" t="s">
        <v>220</v>
      </c>
      <c r="M6" s="321"/>
      <c r="N6" s="321" t="s">
        <v>221</v>
      </c>
      <c r="O6" s="321"/>
    </row>
    <row r="7" spans="1:15" ht="27.75" customHeight="1" thickBot="1">
      <c r="A7" s="325"/>
      <c r="B7" s="289" t="s">
        <v>4</v>
      </c>
      <c r="C7" s="289" t="s">
        <v>5</v>
      </c>
      <c r="D7" s="289" t="s">
        <v>4</v>
      </c>
      <c r="E7" s="289" t="s">
        <v>5</v>
      </c>
      <c r="F7" s="289" t="s">
        <v>4</v>
      </c>
      <c r="G7" s="289" t="s">
        <v>5</v>
      </c>
      <c r="H7" s="289" t="s">
        <v>4</v>
      </c>
      <c r="I7" s="289" t="s">
        <v>5</v>
      </c>
      <c r="J7" s="289" t="s">
        <v>4</v>
      </c>
      <c r="K7" s="289" t="s">
        <v>5</v>
      </c>
      <c r="L7" s="289" t="s">
        <v>4</v>
      </c>
      <c r="M7" s="289" t="s">
        <v>5</v>
      </c>
      <c r="N7" s="289" t="s">
        <v>4</v>
      </c>
      <c r="O7" s="289" t="s">
        <v>5</v>
      </c>
    </row>
    <row r="8" spans="1:15" s="63" customFormat="1" ht="24.75" customHeight="1" thickTop="1">
      <c r="A8" s="282" t="s">
        <v>113</v>
      </c>
      <c r="B8" s="245">
        <v>12</v>
      </c>
      <c r="C8" s="245">
        <v>7139965</v>
      </c>
      <c r="D8" s="245">
        <v>2</v>
      </c>
      <c r="E8" s="245">
        <v>2155</v>
      </c>
      <c r="F8" s="245">
        <v>1</v>
      </c>
      <c r="G8" s="245">
        <v>468818</v>
      </c>
      <c r="H8" s="245">
        <v>2</v>
      </c>
      <c r="I8" s="245">
        <v>2353722</v>
      </c>
      <c r="J8" s="245">
        <v>0</v>
      </c>
      <c r="K8" s="245">
        <v>0</v>
      </c>
      <c r="L8" s="245">
        <v>13</v>
      </c>
      <c r="M8" s="245">
        <v>24621594</v>
      </c>
      <c r="N8" s="245">
        <f>B8++D8+F8+H8+J8+L8</f>
        <v>30</v>
      </c>
      <c r="O8" s="245">
        <f>C8+E8+G8+I8+K8+M8</f>
        <v>34586254</v>
      </c>
    </row>
    <row r="9" spans="1:19" s="63" customFormat="1" ht="24.75" customHeight="1">
      <c r="A9" s="283" t="s">
        <v>330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1</v>
      </c>
      <c r="I9" s="284">
        <v>359250</v>
      </c>
      <c r="J9" s="284">
        <v>0</v>
      </c>
      <c r="K9" s="284">
        <v>0</v>
      </c>
      <c r="L9" s="284">
        <v>5</v>
      </c>
      <c r="M9" s="284">
        <v>9317131</v>
      </c>
      <c r="N9" s="284">
        <f aca="true" t="shared" si="0" ref="N9:N19">B9++D9+F9+H9+J9+L9</f>
        <v>6</v>
      </c>
      <c r="O9" s="284">
        <f aca="true" t="shared" si="1" ref="O9:O19">C9+E9+G9+I9+K9+M9</f>
        <v>9676381</v>
      </c>
      <c r="S9" s="246"/>
    </row>
    <row r="10" spans="1:15" s="63" customFormat="1" ht="24.75" customHeight="1">
      <c r="A10" s="282" t="s">
        <v>114</v>
      </c>
      <c r="B10" s="245">
        <v>4</v>
      </c>
      <c r="C10" s="245">
        <v>917085</v>
      </c>
      <c r="D10" s="245">
        <v>0</v>
      </c>
      <c r="E10" s="245">
        <v>0</v>
      </c>
      <c r="F10" s="245">
        <v>2</v>
      </c>
      <c r="G10" s="245">
        <v>2167840</v>
      </c>
      <c r="H10" s="245">
        <v>8</v>
      </c>
      <c r="I10" s="245">
        <v>8813648</v>
      </c>
      <c r="J10" s="245">
        <v>0</v>
      </c>
      <c r="K10" s="245">
        <v>0</v>
      </c>
      <c r="L10" s="245">
        <v>35</v>
      </c>
      <c r="M10" s="245">
        <v>27598315</v>
      </c>
      <c r="N10" s="245">
        <f t="shared" si="0"/>
        <v>49</v>
      </c>
      <c r="O10" s="245">
        <f t="shared" si="1"/>
        <v>39496888</v>
      </c>
    </row>
    <row r="11" spans="1:15" s="63" customFormat="1" ht="24.75" customHeight="1">
      <c r="A11" s="283" t="s">
        <v>331</v>
      </c>
      <c r="B11" s="284">
        <v>0</v>
      </c>
      <c r="C11" s="284">
        <v>0</v>
      </c>
      <c r="D11" s="284">
        <v>0</v>
      </c>
      <c r="E11" s="284">
        <v>0</v>
      </c>
      <c r="F11" s="284">
        <v>0</v>
      </c>
      <c r="G11" s="284">
        <v>0</v>
      </c>
      <c r="H11" s="284">
        <v>2</v>
      </c>
      <c r="I11" s="284">
        <v>1570908</v>
      </c>
      <c r="J11" s="284">
        <v>0</v>
      </c>
      <c r="K11" s="284">
        <v>0</v>
      </c>
      <c r="L11" s="284">
        <v>0</v>
      </c>
      <c r="M11" s="284">
        <v>0</v>
      </c>
      <c r="N11" s="284">
        <f t="shared" si="0"/>
        <v>2</v>
      </c>
      <c r="O11" s="284">
        <f t="shared" si="1"/>
        <v>1570908</v>
      </c>
    </row>
    <row r="12" spans="1:15" s="63" customFormat="1" ht="24.75" customHeight="1">
      <c r="A12" s="282" t="s">
        <v>332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1</v>
      </c>
      <c r="M12" s="245">
        <v>459950</v>
      </c>
      <c r="N12" s="245">
        <f t="shared" si="0"/>
        <v>1</v>
      </c>
      <c r="O12" s="245">
        <f t="shared" si="1"/>
        <v>459950</v>
      </c>
    </row>
    <row r="13" spans="1:15" s="63" customFormat="1" ht="24.75" customHeight="1">
      <c r="A13" s="283" t="s">
        <v>313</v>
      </c>
      <c r="B13" s="284">
        <v>0</v>
      </c>
      <c r="C13" s="284">
        <v>0</v>
      </c>
      <c r="D13" s="284">
        <v>0</v>
      </c>
      <c r="E13" s="284">
        <v>0</v>
      </c>
      <c r="F13" s="284">
        <v>0</v>
      </c>
      <c r="G13" s="284">
        <v>0</v>
      </c>
      <c r="H13" s="284">
        <v>1</v>
      </c>
      <c r="I13" s="284">
        <v>759833</v>
      </c>
      <c r="J13" s="284">
        <v>0</v>
      </c>
      <c r="K13" s="284">
        <v>0</v>
      </c>
      <c r="L13" s="284">
        <v>1</v>
      </c>
      <c r="M13" s="284">
        <v>3736465</v>
      </c>
      <c r="N13" s="284">
        <f t="shared" si="0"/>
        <v>2</v>
      </c>
      <c r="O13" s="284">
        <f t="shared" si="1"/>
        <v>4496298</v>
      </c>
    </row>
    <row r="14" spans="1:15" s="63" customFormat="1" ht="24.75" customHeight="1">
      <c r="A14" s="282" t="s">
        <v>360</v>
      </c>
      <c r="B14" s="245">
        <v>0</v>
      </c>
      <c r="C14" s="245">
        <v>0</v>
      </c>
      <c r="D14" s="245">
        <v>0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1</v>
      </c>
      <c r="K14" s="245">
        <v>768737</v>
      </c>
      <c r="L14" s="245">
        <v>0</v>
      </c>
      <c r="M14" s="245">
        <v>0</v>
      </c>
      <c r="N14" s="245">
        <f t="shared" si="0"/>
        <v>1</v>
      </c>
      <c r="O14" s="245">
        <f t="shared" si="1"/>
        <v>768737</v>
      </c>
    </row>
    <row r="15" spans="1:15" s="63" customFormat="1" ht="24.75" customHeight="1">
      <c r="A15" s="283" t="s">
        <v>445</v>
      </c>
      <c r="B15" s="285">
        <v>0</v>
      </c>
      <c r="C15" s="285">
        <v>0</v>
      </c>
      <c r="D15" s="285">
        <v>0</v>
      </c>
      <c r="E15" s="285">
        <v>0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1</v>
      </c>
      <c r="M15" s="285">
        <v>52052</v>
      </c>
      <c r="N15" s="284">
        <f t="shared" si="0"/>
        <v>1</v>
      </c>
      <c r="O15" s="284">
        <f t="shared" si="1"/>
        <v>52052</v>
      </c>
    </row>
    <row r="16" spans="1:15" s="63" customFormat="1" ht="24.75" customHeight="1">
      <c r="A16" s="282" t="s">
        <v>446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1</v>
      </c>
      <c r="M16" s="245">
        <v>848245</v>
      </c>
      <c r="N16" s="245">
        <f t="shared" si="0"/>
        <v>1</v>
      </c>
      <c r="O16" s="245">
        <f t="shared" si="1"/>
        <v>848245</v>
      </c>
    </row>
    <row r="17" spans="1:15" s="63" customFormat="1" ht="24.75" customHeight="1">
      <c r="A17" s="283" t="s">
        <v>472</v>
      </c>
      <c r="B17" s="285">
        <v>0</v>
      </c>
      <c r="C17" s="285">
        <v>0</v>
      </c>
      <c r="D17" s="285">
        <v>0</v>
      </c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>
        <v>0</v>
      </c>
      <c r="L17" s="285">
        <v>1</v>
      </c>
      <c r="M17" s="285">
        <v>108336</v>
      </c>
      <c r="N17" s="284">
        <f t="shared" si="0"/>
        <v>1</v>
      </c>
      <c r="O17" s="284">
        <f t="shared" si="1"/>
        <v>108336</v>
      </c>
    </row>
    <row r="18" spans="1:15" s="63" customFormat="1" ht="24.75" customHeight="1">
      <c r="A18" s="245" t="s">
        <v>319</v>
      </c>
      <c r="B18" s="245">
        <v>0</v>
      </c>
      <c r="C18" s="245">
        <v>0</v>
      </c>
      <c r="D18" s="245">
        <v>0</v>
      </c>
      <c r="E18" s="245">
        <v>0</v>
      </c>
      <c r="F18" s="245">
        <v>1</v>
      </c>
      <c r="G18" s="245">
        <v>553501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f t="shared" si="0"/>
        <v>1</v>
      </c>
      <c r="O18" s="245">
        <f t="shared" si="1"/>
        <v>553501</v>
      </c>
    </row>
    <row r="19" spans="1:15" s="63" customFormat="1" ht="24.75" customHeight="1" thickBot="1">
      <c r="A19" s="283" t="s">
        <v>473</v>
      </c>
      <c r="B19" s="285">
        <v>0</v>
      </c>
      <c r="C19" s="285">
        <v>0</v>
      </c>
      <c r="D19" s="285">
        <v>0</v>
      </c>
      <c r="E19" s="285">
        <v>0</v>
      </c>
      <c r="F19" s="285">
        <v>0</v>
      </c>
      <c r="G19" s="285">
        <v>0</v>
      </c>
      <c r="H19" s="285">
        <v>0</v>
      </c>
      <c r="I19" s="285">
        <v>0</v>
      </c>
      <c r="J19" s="285">
        <v>0</v>
      </c>
      <c r="K19" s="285">
        <v>0</v>
      </c>
      <c r="L19" s="285">
        <v>1</v>
      </c>
      <c r="M19" s="285">
        <v>3926450</v>
      </c>
      <c r="N19" s="284">
        <f t="shared" si="0"/>
        <v>1</v>
      </c>
      <c r="O19" s="284">
        <f t="shared" si="1"/>
        <v>3926450</v>
      </c>
    </row>
    <row r="20" spans="1:15" s="63" customFormat="1" ht="24.75" customHeight="1" thickBot="1">
      <c r="A20" s="286" t="s">
        <v>3</v>
      </c>
      <c r="B20" s="286">
        <f aca="true" t="shared" si="2" ref="B20:O20">SUM(B8:B19)</f>
        <v>16</v>
      </c>
      <c r="C20" s="286">
        <f t="shared" si="2"/>
        <v>8057050</v>
      </c>
      <c r="D20" s="286">
        <f t="shared" si="2"/>
        <v>2</v>
      </c>
      <c r="E20" s="286">
        <f t="shared" si="2"/>
        <v>2155</v>
      </c>
      <c r="F20" s="286">
        <f t="shared" si="2"/>
        <v>4</v>
      </c>
      <c r="G20" s="286">
        <f t="shared" si="2"/>
        <v>3190159</v>
      </c>
      <c r="H20" s="286">
        <f t="shared" si="2"/>
        <v>14</v>
      </c>
      <c r="I20" s="286">
        <f t="shared" si="2"/>
        <v>13857361</v>
      </c>
      <c r="J20" s="286">
        <f t="shared" si="2"/>
        <v>1</v>
      </c>
      <c r="K20" s="286">
        <f t="shared" si="2"/>
        <v>768737</v>
      </c>
      <c r="L20" s="286">
        <f t="shared" si="2"/>
        <v>59</v>
      </c>
      <c r="M20" s="286">
        <f t="shared" si="2"/>
        <v>70668538</v>
      </c>
      <c r="N20" s="286">
        <f t="shared" si="2"/>
        <v>96</v>
      </c>
      <c r="O20" s="286">
        <f t="shared" si="2"/>
        <v>96544000</v>
      </c>
    </row>
    <row r="21" ht="15.75" thickTop="1"/>
  </sheetData>
  <sheetProtection/>
  <mergeCells count="11">
    <mergeCell ref="L6:M6"/>
    <mergeCell ref="N6:O6"/>
    <mergeCell ref="A3:O3"/>
    <mergeCell ref="A4:O4"/>
    <mergeCell ref="N5:O5"/>
    <mergeCell ref="A6:A7"/>
    <mergeCell ref="J6:K6"/>
    <mergeCell ref="B6:C6"/>
    <mergeCell ref="D6:E6"/>
    <mergeCell ref="F6:G6"/>
    <mergeCell ref="H6:I6"/>
  </mergeCells>
  <printOptions/>
  <pageMargins left="1" right="1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8"/>
  <sheetViews>
    <sheetView rightToLeft="1" zoomScalePageLayoutView="0" workbookViewId="0" topLeftCell="A1">
      <selection activeCell="N4" sqref="N4"/>
    </sheetView>
  </sheetViews>
  <sheetFormatPr defaultColWidth="9.140625" defaultRowHeight="15"/>
  <cols>
    <col min="1" max="1" width="8.57421875" style="0" customWidth="1"/>
    <col min="2" max="2" width="19.7109375" style="0" customWidth="1"/>
    <col min="3" max="3" width="15.28125" style="0" customWidth="1"/>
    <col min="4" max="4" width="16.7109375" style="0" customWidth="1"/>
    <col min="5" max="5" width="16.8515625" style="0" customWidth="1"/>
    <col min="6" max="6" width="17.140625" style="0" customWidth="1"/>
    <col min="7" max="7" width="19.28125" style="0" customWidth="1"/>
    <col min="8" max="8" width="17.8515625" style="0" customWidth="1"/>
  </cols>
  <sheetData>
    <row r="1" spans="2:7" ht="28.5" customHeight="1">
      <c r="B1" s="299" t="s">
        <v>424</v>
      </c>
      <c r="C1" s="299"/>
      <c r="D1" s="299"/>
      <c r="E1" s="299"/>
      <c r="F1" s="299"/>
      <c r="G1" s="299"/>
    </row>
    <row r="2" spans="2:7" ht="21.75" customHeight="1">
      <c r="B2" s="112" t="s">
        <v>512</v>
      </c>
      <c r="C2" s="105"/>
      <c r="D2" s="105"/>
      <c r="E2" s="105"/>
      <c r="F2" s="105"/>
      <c r="G2" s="112" t="s">
        <v>87</v>
      </c>
    </row>
    <row r="3" spans="2:7" ht="25.5" customHeight="1" thickBot="1">
      <c r="B3" s="108" t="s">
        <v>12</v>
      </c>
      <c r="C3" s="113" t="s">
        <v>13</v>
      </c>
      <c r="D3" s="113" t="s">
        <v>225</v>
      </c>
      <c r="E3" s="113" t="s">
        <v>226</v>
      </c>
      <c r="F3" s="113" t="s">
        <v>99</v>
      </c>
      <c r="G3" s="113" t="s">
        <v>227</v>
      </c>
    </row>
    <row r="4" spans="2:7" ht="19.5" customHeight="1" thickTop="1">
      <c r="B4" s="15" t="s">
        <v>14</v>
      </c>
      <c r="C4" s="29" t="s">
        <v>22</v>
      </c>
      <c r="D4" s="84">
        <v>49178</v>
      </c>
      <c r="E4" s="84">
        <v>38802</v>
      </c>
      <c r="F4" s="84">
        <v>9481</v>
      </c>
      <c r="G4" s="16">
        <f>D4+E4+F4</f>
        <v>97461</v>
      </c>
    </row>
    <row r="5" spans="2:7" ht="19.5" customHeight="1">
      <c r="B5" s="156" t="s">
        <v>15</v>
      </c>
      <c r="C5" s="30" t="s">
        <v>22</v>
      </c>
      <c r="D5" s="85">
        <v>400</v>
      </c>
      <c r="E5" s="85">
        <v>17791</v>
      </c>
      <c r="F5" s="85">
        <v>3105</v>
      </c>
      <c r="G5" s="85">
        <f aca="true" t="shared" si="0" ref="G5:G20">D5+E5+F5</f>
        <v>21296</v>
      </c>
    </row>
    <row r="6" spans="2:7" ht="19.5" customHeight="1">
      <c r="B6" s="15" t="s">
        <v>16</v>
      </c>
      <c r="C6" s="29" t="s">
        <v>22</v>
      </c>
      <c r="D6" s="84">
        <v>69262</v>
      </c>
      <c r="E6" s="84">
        <v>4276</v>
      </c>
      <c r="F6" s="84">
        <v>7946</v>
      </c>
      <c r="G6" s="16">
        <f t="shared" si="0"/>
        <v>81484</v>
      </c>
    </row>
    <row r="7" spans="2:13" ht="19.5" customHeight="1">
      <c r="B7" s="156" t="s">
        <v>363</v>
      </c>
      <c r="C7" s="30" t="s">
        <v>22</v>
      </c>
      <c r="D7" s="85">
        <v>4000</v>
      </c>
      <c r="E7" s="85">
        <v>500</v>
      </c>
      <c r="F7" s="85">
        <v>0</v>
      </c>
      <c r="G7" s="85">
        <f t="shared" si="0"/>
        <v>4500</v>
      </c>
      <c r="M7" s="17"/>
    </row>
    <row r="8" spans="2:7" ht="19.5" customHeight="1">
      <c r="B8" s="15" t="s">
        <v>17</v>
      </c>
      <c r="C8" s="29" t="s">
        <v>45</v>
      </c>
      <c r="D8" s="84">
        <v>46923</v>
      </c>
      <c r="E8" s="84">
        <v>69861</v>
      </c>
      <c r="F8" s="84">
        <v>18016</v>
      </c>
      <c r="G8" s="16">
        <f t="shared" si="0"/>
        <v>134800</v>
      </c>
    </row>
    <row r="9" spans="2:7" ht="19.5" customHeight="1">
      <c r="B9" s="156" t="s">
        <v>18</v>
      </c>
      <c r="C9" s="30" t="s">
        <v>45</v>
      </c>
      <c r="D9" s="85">
        <v>93392</v>
      </c>
      <c r="E9" s="85">
        <v>157207</v>
      </c>
      <c r="F9" s="85">
        <v>38111</v>
      </c>
      <c r="G9" s="85">
        <f t="shared" si="0"/>
        <v>288710</v>
      </c>
    </row>
    <row r="10" spans="2:11" ht="19.5" customHeight="1">
      <c r="B10" s="15" t="s">
        <v>98</v>
      </c>
      <c r="C10" s="29" t="s">
        <v>22</v>
      </c>
      <c r="D10" s="84">
        <v>198451</v>
      </c>
      <c r="E10" s="84">
        <v>18913</v>
      </c>
      <c r="F10" s="84">
        <v>51296</v>
      </c>
      <c r="G10" s="16">
        <f t="shared" si="0"/>
        <v>268660</v>
      </c>
      <c r="K10" s="114"/>
    </row>
    <row r="11" spans="2:7" ht="19.5" customHeight="1">
      <c r="B11" s="156" t="s">
        <v>19</v>
      </c>
      <c r="C11" s="30" t="s">
        <v>22</v>
      </c>
      <c r="D11" s="85">
        <v>233502</v>
      </c>
      <c r="E11" s="85">
        <v>12865</v>
      </c>
      <c r="F11" s="85">
        <v>34562</v>
      </c>
      <c r="G11" s="85">
        <f t="shared" si="0"/>
        <v>280929</v>
      </c>
    </row>
    <row r="12" spans="2:7" ht="19.5" customHeight="1">
      <c r="B12" s="15" t="s">
        <v>92</v>
      </c>
      <c r="C12" s="29" t="s">
        <v>22</v>
      </c>
      <c r="D12" s="84">
        <v>252470</v>
      </c>
      <c r="E12" s="84">
        <v>160203</v>
      </c>
      <c r="F12" s="84">
        <v>229018</v>
      </c>
      <c r="G12" s="16">
        <f t="shared" si="0"/>
        <v>641691</v>
      </c>
    </row>
    <row r="13" spans="2:7" ht="19.5" customHeight="1">
      <c r="B13" s="156" t="s">
        <v>21</v>
      </c>
      <c r="C13" s="30" t="s">
        <v>22</v>
      </c>
      <c r="D13" s="85">
        <v>318319</v>
      </c>
      <c r="E13" s="85">
        <v>61358</v>
      </c>
      <c r="F13" s="85">
        <v>117986</v>
      </c>
      <c r="G13" s="85">
        <f t="shared" si="0"/>
        <v>497663</v>
      </c>
    </row>
    <row r="14" spans="2:7" ht="19.5" customHeight="1">
      <c r="B14" s="15" t="s">
        <v>23</v>
      </c>
      <c r="C14" s="29" t="s">
        <v>22</v>
      </c>
      <c r="D14" s="84">
        <v>282</v>
      </c>
      <c r="E14" s="84">
        <v>945</v>
      </c>
      <c r="F14" s="84">
        <v>0</v>
      </c>
      <c r="G14" s="16">
        <f t="shared" si="0"/>
        <v>1227</v>
      </c>
    </row>
    <row r="15" spans="2:7" ht="19.5" customHeight="1">
      <c r="B15" s="156" t="s">
        <v>24</v>
      </c>
      <c r="C15" s="30" t="s">
        <v>25</v>
      </c>
      <c r="D15" s="85">
        <v>186898</v>
      </c>
      <c r="E15" s="85">
        <v>394773</v>
      </c>
      <c r="F15" s="85">
        <v>217479</v>
      </c>
      <c r="G15" s="85">
        <f t="shared" si="0"/>
        <v>799150</v>
      </c>
    </row>
    <row r="16" spans="2:7" ht="19.5" customHeight="1">
      <c r="B16" s="15" t="s">
        <v>26</v>
      </c>
      <c r="C16" s="29" t="s">
        <v>22</v>
      </c>
      <c r="D16" s="84">
        <v>0</v>
      </c>
      <c r="E16" s="84">
        <v>100300</v>
      </c>
      <c r="F16" s="84">
        <v>11450</v>
      </c>
      <c r="G16" s="16">
        <f t="shared" si="0"/>
        <v>111750</v>
      </c>
    </row>
    <row r="17" spans="2:7" ht="19.5" customHeight="1">
      <c r="B17" s="156" t="s">
        <v>97</v>
      </c>
      <c r="C17" s="30" t="s">
        <v>22</v>
      </c>
      <c r="D17" s="85">
        <v>201401</v>
      </c>
      <c r="E17" s="85">
        <v>2355627</v>
      </c>
      <c r="F17" s="85">
        <v>2058933</v>
      </c>
      <c r="G17" s="85">
        <f t="shared" si="0"/>
        <v>4615961</v>
      </c>
    </row>
    <row r="18" spans="2:7" ht="19.5" customHeight="1">
      <c r="B18" s="15" t="s">
        <v>28</v>
      </c>
      <c r="C18" s="29" t="s">
        <v>22</v>
      </c>
      <c r="D18" s="84">
        <v>18800</v>
      </c>
      <c r="E18" s="84">
        <v>2502623</v>
      </c>
      <c r="F18" s="84">
        <v>666820</v>
      </c>
      <c r="G18" s="16">
        <f t="shared" si="0"/>
        <v>3188243</v>
      </c>
    </row>
    <row r="19" spans="2:7" ht="19.5" customHeight="1">
      <c r="B19" s="156" t="s">
        <v>27</v>
      </c>
      <c r="C19" s="30" t="s">
        <v>22</v>
      </c>
      <c r="D19" s="85">
        <v>129259</v>
      </c>
      <c r="E19" s="85">
        <v>3351808</v>
      </c>
      <c r="F19" s="85">
        <v>244490</v>
      </c>
      <c r="G19" s="85">
        <f t="shared" si="0"/>
        <v>3725557</v>
      </c>
    </row>
    <row r="20" spans="2:7" ht="19.5" customHeight="1" thickBot="1">
      <c r="B20" s="263" t="s">
        <v>149</v>
      </c>
      <c r="C20" s="263" t="s">
        <v>22</v>
      </c>
      <c r="D20" s="263">
        <v>2830</v>
      </c>
      <c r="E20" s="263">
        <v>85</v>
      </c>
      <c r="F20" s="263">
        <v>2205</v>
      </c>
      <c r="G20" s="264">
        <f t="shared" si="0"/>
        <v>5120</v>
      </c>
    </row>
    <row r="21" spans="2:6" ht="15.75" customHeight="1">
      <c r="B21" s="55"/>
      <c r="C21" s="56"/>
      <c r="D21" s="57"/>
      <c r="E21" s="57"/>
      <c r="F21" s="57"/>
    </row>
    <row r="22" spans="2:7" ht="23.25" customHeight="1">
      <c r="B22" s="326" t="s">
        <v>233</v>
      </c>
      <c r="C22" s="326"/>
      <c r="D22" s="326"/>
      <c r="E22" s="326"/>
      <c r="F22" s="326"/>
      <c r="G22" s="326"/>
    </row>
    <row r="23" spans="2:7" ht="15.75" customHeight="1">
      <c r="B23" s="326"/>
      <c r="C23" s="326"/>
      <c r="D23" s="326"/>
      <c r="E23" s="326"/>
      <c r="F23" s="326"/>
      <c r="G23" s="326"/>
    </row>
    <row r="24" spans="2:6" ht="21.75" customHeight="1">
      <c r="B24" s="59"/>
      <c r="C24" s="58"/>
      <c r="D24" s="57"/>
      <c r="E24" s="57"/>
      <c r="F24" s="57"/>
    </row>
    <row r="25" spans="2:6" ht="25.5" customHeight="1">
      <c r="B25" s="57"/>
      <c r="C25" s="56"/>
      <c r="D25" s="57"/>
      <c r="E25" s="57"/>
      <c r="F25" s="57"/>
    </row>
    <row r="26" spans="2:6" ht="21.75" customHeight="1">
      <c r="B26" s="59"/>
      <c r="C26" s="58"/>
      <c r="D26" s="57"/>
      <c r="E26" s="57"/>
      <c r="F26" s="57"/>
    </row>
    <row r="27" spans="2:6" ht="21.75" customHeight="1">
      <c r="B27" s="57"/>
      <c r="C27" s="56"/>
      <c r="D27" s="57"/>
      <c r="E27" s="57"/>
      <c r="F27" s="57"/>
    </row>
    <row r="28" spans="2:6" ht="21.75" customHeight="1">
      <c r="B28" s="59"/>
      <c r="C28" s="58"/>
      <c r="D28" s="57"/>
      <c r="E28" s="57"/>
      <c r="F28" s="57"/>
    </row>
  </sheetData>
  <sheetProtection/>
  <mergeCells count="3">
    <mergeCell ref="B1:G1"/>
    <mergeCell ref="B22:G22"/>
    <mergeCell ref="B23:G23"/>
  </mergeCells>
  <printOptions/>
  <pageMargins left="1" right="1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N69"/>
  <sheetViews>
    <sheetView rightToLeft="1" zoomScalePageLayoutView="0" workbookViewId="0" topLeftCell="A49">
      <selection activeCell="A47" sqref="A47:K66"/>
    </sheetView>
  </sheetViews>
  <sheetFormatPr defaultColWidth="9.140625" defaultRowHeight="15"/>
  <cols>
    <col min="1" max="1" width="9.00390625" style="0" customWidth="1"/>
    <col min="2" max="2" width="10.8515625" style="0" customWidth="1"/>
    <col min="3" max="3" width="10.14062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2.8515625" style="0" customWidth="1"/>
    <col min="8" max="8" width="11.8515625" style="0" customWidth="1"/>
    <col min="9" max="9" width="12.421875" style="0" customWidth="1"/>
    <col min="10" max="10" width="11.57421875" style="0" customWidth="1"/>
    <col min="11" max="11" width="9.140625" style="0" customWidth="1"/>
    <col min="12" max="12" width="14.421875" style="0" customWidth="1"/>
    <col min="14" max="14" width="9.00390625" style="0" customWidth="1"/>
  </cols>
  <sheetData>
    <row r="3" spans="2:12" ht="20.25" customHeight="1">
      <c r="B3" s="339" t="s">
        <v>425</v>
      </c>
      <c r="C3" s="339"/>
      <c r="D3" s="339"/>
      <c r="E3" s="339"/>
      <c r="F3" s="339"/>
      <c r="G3" s="339"/>
      <c r="H3" s="339"/>
      <c r="I3" s="339"/>
      <c r="J3" s="339"/>
      <c r="K3" s="339"/>
      <c r="L3" s="33"/>
    </row>
    <row r="4" spans="2:12" ht="15.75" customHeight="1">
      <c r="B4" s="333" t="s">
        <v>513</v>
      </c>
      <c r="C4" s="333"/>
      <c r="D4" s="96"/>
      <c r="E4" s="96"/>
      <c r="F4" s="332" t="s">
        <v>29</v>
      </c>
      <c r="G4" s="332"/>
      <c r="H4" s="96"/>
      <c r="I4" s="334" t="s">
        <v>30</v>
      </c>
      <c r="J4" s="334"/>
      <c r="K4" s="334"/>
      <c r="L4" s="77"/>
    </row>
    <row r="5" spans="2:12" ht="15.75">
      <c r="B5" s="341" t="s">
        <v>31</v>
      </c>
      <c r="C5" s="341" t="s">
        <v>271</v>
      </c>
      <c r="D5" s="341"/>
      <c r="E5" s="341" t="s">
        <v>270</v>
      </c>
      <c r="F5" s="341"/>
      <c r="G5" s="341" t="s">
        <v>272</v>
      </c>
      <c r="H5" s="341"/>
      <c r="I5" s="158" t="s">
        <v>273</v>
      </c>
      <c r="J5" s="341" t="s">
        <v>477</v>
      </c>
      <c r="K5" s="341"/>
      <c r="L5" s="82"/>
    </row>
    <row r="6" spans="2:11" ht="15.75" thickBot="1">
      <c r="B6" s="342"/>
      <c r="C6" s="177" t="s">
        <v>64</v>
      </c>
      <c r="D6" s="177" t="s">
        <v>32</v>
      </c>
      <c r="E6" s="177" t="s">
        <v>64</v>
      </c>
      <c r="F6" s="177" t="s">
        <v>32</v>
      </c>
      <c r="G6" s="177" t="s">
        <v>64</v>
      </c>
      <c r="H6" s="177" t="s">
        <v>32</v>
      </c>
      <c r="I6" s="177" t="s">
        <v>32</v>
      </c>
      <c r="J6" s="177" t="s">
        <v>64</v>
      </c>
      <c r="K6" s="177" t="s">
        <v>32</v>
      </c>
    </row>
    <row r="7" spans="2:11" ht="21.75" customHeight="1" thickTop="1">
      <c r="B7" s="159" t="s">
        <v>354</v>
      </c>
      <c r="C7" s="13">
        <v>6</v>
      </c>
      <c r="D7" s="13">
        <v>1500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C7++E7+G7</f>
        <v>6</v>
      </c>
      <c r="K7" s="13">
        <f>D7+F7+H7+I7</f>
        <v>1500</v>
      </c>
    </row>
    <row r="8" spans="2:11" ht="21.75" customHeight="1">
      <c r="B8" s="160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f aca="true" t="shared" si="0" ref="J8:J19">C8++E8+G8</f>
        <v>0</v>
      </c>
      <c r="K8" s="12">
        <f aca="true" t="shared" si="1" ref="K8:K19">D8+F8+H8+I8</f>
        <v>0</v>
      </c>
    </row>
    <row r="9" spans="2:11" ht="21.75" customHeight="1">
      <c r="B9" s="159" t="s">
        <v>34</v>
      </c>
      <c r="C9" s="13">
        <v>0</v>
      </c>
      <c r="D9" s="13">
        <v>0</v>
      </c>
      <c r="E9" s="13">
        <v>0</v>
      </c>
      <c r="F9" s="13">
        <v>0</v>
      </c>
      <c r="G9" s="13">
        <v>1466</v>
      </c>
      <c r="H9" s="13">
        <v>221890</v>
      </c>
      <c r="I9" s="13">
        <v>0</v>
      </c>
      <c r="J9" s="13">
        <f t="shared" si="0"/>
        <v>1466</v>
      </c>
      <c r="K9" s="13">
        <f t="shared" si="1"/>
        <v>221890</v>
      </c>
    </row>
    <row r="10" spans="2:11" ht="21.75" customHeight="1">
      <c r="B10" s="160" t="s">
        <v>355</v>
      </c>
      <c r="C10" s="12">
        <v>0</v>
      </c>
      <c r="D10" s="12">
        <v>0</v>
      </c>
      <c r="E10" s="12">
        <v>0</v>
      </c>
      <c r="F10" s="12">
        <v>0</v>
      </c>
      <c r="G10" s="12">
        <v>396</v>
      </c>
      <c r="H10" s="12">
        <v>77220</v>
      </c>
      <c r="I10" s="12">
        <v>0</v>
      </c>
      <c r="J10" s="12">
        <f t="shared" si="0"/>
        <v>396</v>
      </c>
      <c r="K10" s="12">
        <f t="shared" si="1"/>
        <v>77220</v>
      </c>
    </row>
    <row r="11" spans="2:11" ht="21.75" customHeight="1">
      <c r="B11" s="159" t="s">
        <v>35</v>
      </c>
      <c r="C11" s="13">
        <v>0</v>
      </c>
      <c r="D11" s="13">
        <v>0</v>
      </c>
      <c r="E11" s="13">
        <v>10</v>
      </c>
      <c r="F11" s="13">
        <v>1600</v>
      </c>
      <c r="G11" s="13">
        <v>13771</v>
      </c>
      <c r="H11" s="13">
        <v>2245600</v>
      </c>
      <c r="I11" s="13">
        <v>52950</v>
      </c>
      <c r="J11" s="13">
        <f t="shared" si="0"/>
        <v>13781</v>
      </c>
      <c r="K11" s="13">
        <f t="shared" si="1"/>
        <v>2300150</v>
      </c>
    </row>
    <row r="12" spans="2:11" ht="21.75" customHeight="1">
      <c r="B12" s="160" t="s">
        <v>36</v>
      </c>
      <c r="C12" s="12">
        <v>10</v>
      </c>
      <c r="D12" s="12">
        <v>1500</v>
      </c>
      <c r="E12" s="12">
        <v>0</v>
      </c>
      <c r="F12" s="12">
        <v>0</v>
      </c>
      <c r="G12" s="12">
        <v>1078</v>
      </c>
      <c r="H12" s="12">
        <v>195780</v>
      </c>
      <c r="I12" s="12">
        <v>0</v>
      </c>
      <c r="J12" s="12">
        <f t="shared" si="0"/>
        <v>1088</v>
      </c>
      <c r="K12" s="12">
        <f t="shared" si="1"/>
        <v>197280</v>
      </c>
    </row>
    <row r="13" spans="2:11" ht="21.75" customHeight="1">
      <c r="B13" s="159" t="s">
        <v>37</v>
      </c>
      <c r="C13" s="13">
        <v>0</v>
      </c>
      <c r="D13" s="13">
        <v>0</v>
      </c>
      <c r="E13" s="13">
        <v>0</v>
      </c>
      <c r="F13" s="13">
        <v>0</v>
      </c>
      <c r="G13" s="13">
        <v>3795</v>
      </c>
      <c r="H13" s="13">
        <v>736465</v>
      </c>
      <c r="I13" s="13">
        <v>106788</v>
      </c>
      <c r="J13" s="13">
        <f t="shared" si="0"/>
        <v>3795</v>
      </c>
      <c r="K13" s="13">
        <f t="shared" si="1"/>
        <v>843253</v>
      </c>
    </row>
    <row r="14" spans="2:11" ht="21.75" customHeight="1">
      <c r="B14" s="160" t="s">
        <v>38</v>
      </c>
      <c r="C14" s="12">
        <v>2004</v>
      </c>
      <c r="D14" s="12">
        <v>336120</v>
      </c>
      <c r="E14" s="12">
        <v>0</v>
      </c>
      <c r="F14" s="12">
        <v>0</v>
      </c>
      <c r="G14" s="12">
        <v>2671</v>
      </c>
      <c r="H14" s="12">
        <v>487080</v>
      </c>
      <c r="I14" s="12">
        <v>3400</v>
      </c>
      <c r="J14" s="12">
        <f t="shared" si="0"/>
        <v>4675</v>
      </c>
      <c r="K14" s="12">
        <f t="shared" si="1"/>
        <v>826600</v>
      </c>
    </row>
    <row r="15" spans="2:11" ht="21.75" customHeight="1">
      <c r="B15" s="159" t="s">
        <v>356</v>
      </c>
      <c r="C15" s="13">
        <v>0</v>
      </c>
      <c r="D15" s="13">
        <v>0</v>
      </c>
      <c r="E15" s="13">
        <v>0</v>
      </c>
      <c r="F15" s="13">
        <v>0</v>
      </c>
      <c r="G15" s="13">
        <v>50</v>
      </c>
      <c r="H15" s="13">
        <v>10250</v>
      </c>
      <c r="I15" s="13">
        <v>0</v>
      </c>
      <c r="J15" s="13">
        <f t="shared" si="0"/>
        <v>50</v>
      </c>
      <c r="K15" s="13">
        <f t="shared" si="1"/>
        <v>10250</v>
      </c>
    </row>
    <row r="16" spans="2:11" ht="21.75" customHeight="1">
      <c r="B16" s="232" t="s">
        <v>96</v>
      </c>
      <c r="C16" s="12">
        <v>0</v>
      </c>
      <c r="D16" s="12">
        <v>0</v>
      </c>
      <c r="E16" s="12">
        <v>0</v>
      </c>
      <c r="F16" s="12">
        <v>0</v>
      </c>
      <c r="G16" s="12">
        <v>149</v>
      </c>
      <c r="H16" s="12">
        <v>28310</v>
      </c>
      <c r="I16" s="12">
        <v>0</v>
      </c>
      <c r="J16" s="12">
        <f t="shared" si="0"/>
        <v>149</v>
      </c>
      <c r="K16" s="12">
        <f t="shared" si="1"/>
        <v>28310</v>
      </c>
    </row>
    <row r="17" spans="2:11" ht="21.75" customHeight="1">
      <c r="B17" s="159" t="s">
        <v>95</v>
      </c>
      <c r="C17" s="13">
        <v>2216</v>
      </c>
      <c r="D17" s="13">
        <v>228830</v>
      </c>
      <c r="E17" s="13">
        <v>0</v>
      </c>
      <c r="F17" s="13">
        <v>0</v>
      </c>
      <c r="G17" s="13">
        <v>694</v>
      </c>
      <c r="H17" s="13">
        <v>114475</v>
      </c>
      <c r="I17" s="13">
        <v>0</v>
      </c>
      <c r="J17" s="13">
        <f t="shared" si="0"/>
        <v>2910</v>
      </c>
      <c r="K17" s="13">
        <f t="shared" si="1"/>
        <v>343305</v>
      </c>
    </row>
    <row r="18" spans="2:11" ht="21.75" customHeight="1">
      <c r="B18" s="232" t="s">
        <v>39</v>
      </c>
      <c r="C18" s="12">
        <v>152</v>
      </c>
      <c r="D18" s="12">
        <v>17020</v>
      </c>
      <c r="E18" s="12">
        <v>0</v>
      </c>
      <c r="F18" s="12">
        <v>0</v>
      </c>
      <c r="G18" s="12">
        <v>0</v>
      </c>
      <c r="H18" s="12">
        <v>0</v>
      </c>
      <c r="I18" s="12">
        <v>4000</v>
      </c>
      <c r="J18" s="12">
        <f t="shared" si="0"/>
        <v>152</v>
      </c>
      <c r="K18" s="12">
        <f t="shared" si="1"/>
        <v>21020</v>
      </c>
    </row>
    <row r="19" spans="2:11" ht="21.75" customHeight="1" thickBot="1">
      <c r="B19" s="161" t="s">
        <v>40</v>
      </c>
      <c r="C19" s="13">
        <v>5172</v>
      </c>
      <c r="D19" s="13">
        <v>874700</v>
      </c>
      <c r="E19" s="13">
        <v>0</v>
      </c>
      <c r="F19" s="13">
        <v>0</v>
      </c>
      <c r="G19" s="13">
        <v>0</v>
      </c>
      <c r="H19" s="13">
        <v>0</v>
      </c>
      <c r="I19" s="13">
        <v>10800</v>
      </c>
      <c r="J19" s="13">
        <f t="shared" si="0"/>
        <v>5172</v>
      </c>
      <c r="K19" s="13">
        <f t="shared" si="1"/>
        <v>885500</v>
      </c>
    </row>
    <row r="20" spans="2:11" ht="21.75" customHeight="1" thickBot="1">
      <c r="B20" s="166" t="s">
        <v>3</v>
      </c>
      <c r="C20" s="81">
        <f aca="true" t="shared" si="2" ref="C20:K20">SUM(C7:C19)</f>
        <v>9560</v>
      </c>
      <c r="D20" s="81">
        <f t="shared" si="2"/>
        <v>1459670</v>
      </c>
      <c r="E20" s="81">
        <f t="shared" si="2"/>
        <v>10</v>
      </c>
      <c r="F20" s="81">
        <f t="shared" si="2"/>
        <v>1600</v>
      </c>
      <c r="G20" s="81">
        <f t="shared" si="2"/>
        <v>24070</v>
      </c>
      <c r="H20" s="81">
        <f t="shared" si="2"/>
        <v>4117070</v>
      </c>
      <c r="I20" s="81">
        <f t="shared" si="2"/>
        <v>177938</v>
      </c>
      <c r="J20" s="81">
        <f t="shared" si="2"/>
        <v>33640</v>
      </c>
      <c r="K20" s="81">
        <f t="shared" si="2"/>
        <v>5756278</v>
      </c>
    </row>
    <row r="21" spans="2:8" ht="15.75" customHeight="1" thickTop="1">
      <c r="B21" s="328"/>
      <c r="C21" s="328"/>
      <c r="D21" s="328"/>
      <c r="E21" s="328"/>
      <c r="F21" s="328"/>
      <c r="G21" s="328"/>
      <c r="H21" s="328"/>
    </row>
    <row r="26" spans="2:11" ht="13.5" customHeight="1">
      <c r="B26" s="340"/>
      <c r="C26" s="340"/>
      <c r="D26" s="340"/>
      <c r="E26" s="340"/>
      <c r="F26" s="340"/>
      <c r="G26" s="340"/>
      <c r="H26" s="340"/>
      <c r="I26" s="340"/>
      <c r="J26" s="340"/>
      <c r="K26" s="340"/>
    </row>
    <row r="27" spans="2:12" ht="18.75" customHeight="1">
      <c r="B27" s="339" t="s">
        <v>426</v>
      </c>
      <c r="C27" s="339"/>
      <c r="D27" s="339"/>
      <c r="E27" s="339"/>
      <c r="F27" s="339"/>
      <c r="G27" s="339"/>
      <c r="H27" s="339"/>
      <c r="I27" s="339"/>
      <c r="J27" s="339"/>
      <c r="K27" s="339"/>
      <c r="L27" s="60"/>
    </row>
    <row r="28" spans="2:12" ht="15.75" customHeight="1">
      <c r="B28" s="333" t="s">
        <v>267</v>
      </c>
      <c r="C28" s="333"/>
      <c r="D28" s="332" t="s">
        <v>150</v>
      </c>
      <c r="E28" s="332"/>
      <c r="F28" s="332"/>
      <c r="G28" s="332"/>
      <c r="H28" s="334" t="s">
        <v>30</v>
      </c>
      <c r="I28" s="334"/>
      <c r="J28" s="334"/>
      <c r="K28" s="334"/>
      <c r="L28" s="61"/>
    </row>
    <row r="29" spans="2:11" ht="16.5" customHeight="1">
      <c r="B29" s="330" t="s">
        <v>31</v>
      </c>
      <c r="C29" s="327" t="s">
        <v>234</v>
      </c>
      <c r="D29" s="327"/>
      <c r="E29" s="327" t="s">
        <v>235</v>
      </c>
      <c r="F29" s="327"/>
      <c r="G29" s="327" t="s">
        <v>236</v>
      </c>
      <c r="H29" s="327"/>
      <c r="I29" s="327" t="s">
        <v>237</v>
      </c>
      <c r="J29" s="327"/>
      <c r="K29" s="327"/>
    </row>
    <row r="30" spans="2:11" ht="15" customHeight="1" thickBot="1">
      <c r="B30" s="331"/>
      <c r="C30" s="143" t="s">
        <v>64</v>
      </c>
      <c r="D30" s="143" t="s">
        <v>32</v>
      </c>
      <c r="E30" s="143" t="s">
        <v>64</v>
      </c>
      <c r="F30" s="143" t="s">
        <v>32</v>
      </c>
      <c r="G30" s="143" t="s">
        <v>64</v>
      </c>
      <c r="H30" s="143" t="s">
        <v>32</v>
      </c>
      <c r="I30" s="143" t="s">
        <v>64</v>
      </c>
      <c r="J30" s="335" t="s">
        <v>32</v>
      </c>
      <c r="K30" s="335"/>
    </row>
    <row r="31" spans="2:11" ht="21.75" customHeight="1" thickTop="1">
      <c r="B31" s="159" t="s">
        <v>354</v>
      </c>
      <c r="C31" s="13">
        <v>75</v>
      </c>
      <c r="D31" s="13">
        <v>213500</v>
      </c>
      <c r="E31" s="13">
        <v>20</v>
      </c>
      <c r="F31" s="13">
        <v>4000</v>
      </c>
      <c r="G31" s="13">
        <v>3</v>
      </c>
      <c r="H31" s="13">
        <v>105</v>
      </c>
      <c r="I31" s="260">
        <f>C31+E31+G31</f>
        <v>98</v>
      </c>
      <c r="J31" s="336">
        <f>D31+F31+H31</f>
        <v>217605</v>
      </c>
      <c r="K31" s="336"/>
    </row>
    <row r="32" spans="2:11" ht="21.75" customHeight="1">
      <c r="B32" s="160" t="s">
        <v>33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259">
        <f aca="true" t="shared" si="3" ref="I32:I43">C32+E32+G32</f>
        <v>0</v>
      </c>
      <c r="J32" s="337">
        <f aca="true" t="shared" si="4" ref="J32:J43">D32+F32+H32</f>
        <v>0</v>
      </c>
      <c r="K32" s="337"/>
    </row>
    <row r="33" spans="2:11" ht="21.75" customHeight="1">
      <c r="B33" s="159" t="s">
        <v>34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260">
        <f t="shared" si="3"/>
        <v>0</v>
      </c>
      <c r="J33" s="338">
        <f t="shared" si="4"/>
        <v>0</v>
      </c>
      <c r="K33" s="338"/>
    </row>
    <row r="34" spans="2:11" ht="21.75" customHeight="1">
      <c r="B34" s="160" t="s">
        <v>355</v>
      </c>
      <c r="C34" s="12">
        <v>0</v>
      </c>
      <c r="D34" s="12">
        <v>0</v>
      </c>
      <c r="E34" s="12">
        <v>0</v>
      </c>
      <c r="F34" s="12">
        <v>0</v>
      </c>
      <c r="G34" s="12">
        <v>225</v>
      </c>
      <c r="H34" s="12">
        <v>4500</v>
      </c>
      <c r="I34" s="259">
        <f t="shared" si="3"/>
        <v>225</v>
      </c>
      <c r="J34" s="337">
        <f t="shared" si="4"/>
        <v>4500</v>
      </c>
      <c r="K34" s="337"/>
    </row>
    <row r="35" spans="2:11" ht="21.75" customHeight="1">
      <c r="B35" s="161" t="s">
        <v>35</v>
      </c>
      <c r="C35" s="13">
        <v>0</v>
      </c>
      <c r="D35" s="13">
        <v>0</v>
      </c>
      <c r="E35" s="13">
        <v>1</v>
      </c>
      <c r="F35" s="13">
        <v>370</v>
      </c>
      <c r="G35" s="13">
        <v>0</v>
      </c>
      <c r="H35" s="13">
        <v>0</v>
      </c>
      <c r="I35" s="260">
        <f t="shared" si="3"/>
        <v>1</v>
      </c>
      <c r="J35" s="338">
        <f t="shared" si="4"/>
        <v>370</v>
      </c>
      <c r="K35" s="338"/>
    </row>
    <row r="36" spans="2:11" ht="21.75" customHeight="1">
      <c r="B36" s="160" t="s">
        <v>36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259">
        <f t="shared" si="3"/>
        <v>0</v>
      </c>
      <c r="J36" s="337">
        <f t="shared" si="4"/>
        <v>0</v>
      </c>
      <c r="K36" s="337"/>
    </row>
    <row r="37" spans="2:11" ht="21.75" customHeight="1">
      <c r="B37" s="161" t="s">
        <v>37</v>
      </c>
      <c r="C37" s="13">
        <v>3</v>
      </c>
      <c r="D37" s="13">
        <v>3000</v>
      </c>
      <c r="E37" s="13">
        <v>0</v>
      </c>
      <c r="F37" s="13">
        <v>0</v>
      </c>
      <c r="G37" s="13">
        <v>0</v>
      </c>
      <c r="H37" s="13">
        <v>0</v>
      </c>
      <c r="I37" s="260">
        <f t="shared" si="3"/>
        <v>3</v>
      </c>
      <c r="J37" s="338">
        <f t="shared" si="4"/>
        <v>3000</v>
      </c>
      <c r="K37" s="338"/>
    </row>
    <row r="38" spans="2:11" ht="21.75" customHeight="1">
      <c r="B38" s="160" t="s">
        <v>38</v>
      </c>
      <c r="C38" s="12">
        <v>6</v>
      </c>
      <c r="D38" s="12">
        <v>13500</v>
      </c>
      <c r="E38" s="12">
        <v>68</v>
      </c>
      <c r="F38" s="12">
        <v>13600</v>
      </c>
      <c r="G38" s="12">
        <v>0</v>
      </c>
      <c r="H38" s="12">
        <v>0</v>
      </c>
      <c r="I38" s="259">
        <f t="shared" si="3"/>
        <v>74</v>
      </c>
      <c r="J38" s="337">
        <f t="shared" si="4"/>
        <v>27100</v>
      </c>
      <c r="K38" s="337"/>
    </row>
    <row r="39" spans="2:11" ht="21.75" customHeight="1">
      <c r="B39" s="161" t="s">
        <v>356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260">
        <f t="shared" si="3"/>
        <v>0</v>
      </c>
      <c r="J39" s="338">
        <f t="shared" si="4"/>
        <v>0</v>
      </c>
      <c r="K39" s="338"/>
    </row>
    <row r="40" spans="2:11" ht="21.75" customHeight="1">
      <c r="B40" s="232" t="s">
        <v>96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259">
        <f t="shared" si="3"/>
        <v>0</v>
      </c>
      <c r="J40" s="337">
        <f t="shared" si="4"/>
        <v>0</v>
      </c>
      <c r="K40" s="337"/>
    </row>
    <row r="41" spans="2:11" ht="21.75" customHeight="1">
      <c r="B41" s="161" t="s">
        <v>95</v>
      </c>
      <c r="C41" s="13">
        <v>2002</v>
      </c>
      <c r="D41" s="13">
        <v>4004000</v>
      </c>
      <c r="E41" s="13">
        <v>0</v>
      </c>
      <c r="F41" s="13">
        <v>0</v>
      </c>
      <c r="G41" s="13">
        <v>0</v>
      </c>
      <c r="H41" s="13">
        <v>0</v>
      </c>
      <c r="I41" s="260">
        <f t="shared" si="3"/>
        <v>2002</v>
      </c>
      <c r="J41" s="338">
        <f t="shared" si="4"/>
        <v>4004000</v>
      </c>
      <c r="K41" s="338"/>
    </row>
    <row r="42" spans="2:11" ht="21.75" customHeight="1">
      <c r="B42" s="232" t="s">
        <v>39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259">
        <f t="shared" si="3"/>
        <v>0</v>
      </c>
      <c r="J42" s="337">
        <f t="shared" si="4"/>
        <v>0</v>
      </c>
      <c r="K42" s="337"/>
    </row>
    <row r="43" spans="2:11" ht="21.75" customHeight="1" thickBot="1">
      <c r="B43" s="161" t="s">
        <v>40</v>
      </c>
      <c r="C43" s="13">
        <v>48</v>
      </c>
      <c r="D43" s="13">
        <v>79950</v>
      </c>
      <c r="E43" s="13">
        <v>0</v>
      </c>
      <c r="F43" s="13">
        <v>0</v>
      </c>
      <c r="G43" s="13">
        <v>0</v>
      </c>
      <c r="H43" s="13">
        <v>0</v>
      </c>
      <c r="I43" s="260">
        <f t="shared" si="3"/>
        <v>48</v>
      </c>
      <c r="J43" s="343">
        <f t="shared" si="4"/>
        <v>79950</v>
      </c>
      <c r="K43" s="343"/>
    </row>
    <row r="44" spans="2:11" ht="27" customHeight="1" thickBot="1">
      <c r="B44" s="118" t="s">
        <v>3</v>
      </c>
      <c r="C44" s="81">
        <f aca="true" t="shared" si="5" ref="C44:I44">SUM(C31:C43)</f>
        <v>2134</v>
      </c>
      <c r="D44" s="81">
        <f t="shared" si="5"/>
        <v>4313950</v>
      </c>
      <c r="E44" s="81">
        <f t="shared" si="5"/>
        <v>89</v>
      </c>
      <c r="F44" s="81">
        <f t="shared" si="5"/>
        <v>17970</v>
      </c>
      <c r="G44" s="81">
        <f t="shared" si="5"/>
        <v>228</v>
      </c>
      <c r="H44" s="81">
        <f t="shared" si="5"/>
        <v>4605</v>
      </c>
      <c r="I44" s="266">
        <f t="shared" si="5"/>
        <v>2451</v>
      </c>
      <c r="J44" s="344">
        <f>SUM(J31:J43)</f>
        <v>4336525</v>
      </c>
      <c r="K44" s="344"/>
    </row>
    <row r="45" spans="2:8" ht="15.75" thickTop="1">
      <c r="B45" s="328"/>
      <c r="C45" s="328"/>
      <c r="D45" s="328"/>
      <c r="E45" s="328"/>
      <c r="F45" s="328"/>
      <c r="G45" s="328"/>
      <c r="H45" s="328"/>
    </row>
    <row r="46" spans="2:8" ht="15">
      <c r="B46" s="37"/>
      <c r="C46" s="37"/>
      <c r="D46" s="37"/>
      <c r="E46" s="37"/>
      <c r="F46" s="37"/>
      <c r="G46" s="37"/>
      <c r="H46" s="37"/>
    </row>
    <row r="47" ht="23.25" customHeight="1"/>
    <row r="48" spans="2:11" ht="32.25" customHeight="1">
      <c r="B48" s="339" t="s">
        <v>427</v>
      </c>
      <c r="C48" s="339"/>
      <c r="D48" s="339"/>
      <c r="E48" s="339"/>
      <c r="F48" s="339"/>
      <c r="G48" s="339"/>
      <c r="H48" s="339"/>
      <c r="I48" s="339"/>
      <c r="J48" s="339"/>
      <c r="K48" s="162"/>
    </row>
    <row r="49" spans="2:11" ht="29.25" customHeight="1">
      <c r="B49" s="333" t="s">
        <v>267</v>
      </c>
      <c r="C49" s="333"/>
      <c r="D49" s="119"/>
      <c r="E49" s="332" t="s">
        <v>196</v>
      </c>
      <c r="F49" s="332"/>
      <c r="G49" s="119"/>
      <c r="H49" s="119"/>
      <c r="I49" s="332" t="s">
        <v>89</v>
      </c>
      <c r="J49" s="332"/>
      <c r="K49" s="62"/>
    </row>
    <row r="50" spans="2:11" ht="22.5" customHeight="1">
      <c r="B50" s="330" t="s">
        <v>31</v>
      </c>
      <c r="C50" s="327" t="s">
        <v>238</v>
      </c>
      <c r="D50" s="327"/>
      <c r="E50" s="327" t="s">
        <v>239</v>
      </c>
      <c r="F50" s="327"/>
      <c r="G50" s="327" t="s">
        <v>240</v>
      </c>
      <c r="H50" s="327"/>
      <c r="I50" s="115" t="s">
        <v>241</v>
      </c>
      <c r="J50" s="115"/>
      <c r="K50" s="82"/>
    </row>
    <row r="51" spans="2:14" ht="24" customHeight="1" thickBot="1">
      <c r="B51" s="331"/>
      <c r="C51" s="143" t="s">
        <v>42</v>
      </c>
      <c r="D51" s="143" t="s">
        <v>32</v>
      </c>
      <c r="E51" s="143" t="s">
        <v>42</v>
      </c>
      <c r="F51" s="143" t="s">
        <v>32</v>
      </c>
      <c r="G51" s="143" t="s">
        <v>42</v>
      </c>
      <c r="H51" s="143" t="s">
        <v>32</v>
      </c>
      <c r="I51" s="143" t="s">
        <v>42</v>
      </c>
      <c r="J51" s="143" t="s">
        <v>32</v>
      </c>
      <c r="K51" s="164"/>
      <c r="M51" s="42"/>
      <c r="N51" s="42"/>
    </row>
    <row r="52" spans="2:14" ht="21.75" customHeight="1" thickTop="1">
      <c r="B52" s="165" t="s">
        <v>354</v>
      </c>
      <c r="C52" s="157">
        <v>240</v>
      </c>
      <c r="D52" s="157">
        <v>151350</v>
      </c>
      <c r="E52" s="157">
        <v>1413</v>
      </c>
      <c r="F52" s="157">
        <v>601700</v>
      </c>
      <c r="G52" s="157">
        <v>338</v>
      </c>
      <c r="H52" s="157">
        <v>134600</v>
      </c>
      <c r="I52" s="157">
        <f>C52+E52+G52</f>
        <v>1991</v>
      </c>
      <c r="J52" s="157">
        <f>D52+F52+H52</f>
        <v>887650</v>
      </c>
      <c r="K52" s="164"/>
      <c r="M52" s="42"/>
      <c r="N52" s="42"/>
    </row>
    <row r="53" spans="2:11" ht="21.75" customHeight="1">
      <c r="B53" s="159" t="s">
        <v>33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f aca="true" t="shared" si="6" ref="I53:I64">C53+E53+G53</f>
        <v>0</v>
      </c>
      <c r="J53" s="13">
        <f aca="true" t="shared" si="7" ref="J53:J64">D53+F53+H53</f>
        <v>0</v>
      </c>
      <c r="K53" s="35"/>
    </row>
    <row r="54" spans="2:11" ht="21.75" customHeight="1">
      <c r="B54" s="160" t="s">
        <v>34</v>
      </c>
      <c r="C54" s="80">
        <v>26</v>
      </c>
      <c r="D54" s="12">
        <v>12675</v>
      </c>
      <c r="E54" s="80">
        <v>4</v>
      </c>
      <c r="F54" s="12">
        <v>3600</v>
      </c>
      <c r="G54" s="80">
        <v>0</v>
      </c>
      <c r="H54" s="80">
        <v>0</v>
      </c>
      <c r="I54" s="157">
        <f t="shared" si="6"/>
        <v>30</v>
      </c>
      <c r="J54" s="157">
        <f t="shared" si="7"/>
        <v>16275</v>
      </c>
      <c r="K54" s="163"/>
    </row>
    <row r="55" spans="2:11" ht="21.75" customHeight="1">
      <c r="B55" s="159" t="s">
        <v>355</v>
      </c>
      <c r="C55" s="13">
        <v>113</v>
      </c>
      <c r="D55" s="13">
        <v>89205</v>
      </c>
      <c r="E55" s="13">
        <v>0</v>
      </c>
      <c r="F55" s="13">
        <v>0</v>
      </c>
      <c r="G55" s="13">
        <v>0</v>
      </c>
      <c r="H55" s="13">
        <v>0</v>
      </c>
      <c r="I55" s="13">
        <f t="shared" si="6"/>
        <v>113</v>
      </c>
      <c r="J55" s="13">
        <f t="shared" si="7"/>
        <v>89205</v>
      </c>
      <c r="K55" s="35"/>
    </row>
    <row r="56" spans="2:11" ht="21.75" customHeight="1">
      <c r="B56" s="160" t="s">
        <v>35</v>
      </c>
      <c r="C56" s="80">
        <v>18</v>
      </c>
      <c r="D56" s="80">
        <v>18000</v>
      </c>
      <c r="E56" s="80">
        <v>0</v>
      </c>
      <c r="F56" s="80">
        <v>0</v>
      </c>
      <c r="G56" s="80">
        <v>0</v>
      </c>
      <c r="H56" s="80">
        <v>0</v>
      </c>
      <c r="I56" s="157">
        <f t="shared" si="6"/>
        <v>18</v>
      </c>
      <c r="J56" s="157">
        <f t="shared" si="7"/>
        <v>18000</v>
      </c>
      <c r="K56" s="163"/>
    </row>
    <row r="57" spans="2:11" ht="21.75" customHeight="1">
      <c r="B57" s="159" t="s">
        <v>36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f t="shared" si="6"/>
        <v>0</v>
      </c>
      <c r="J57" s="13">
        <f t="shared" si="7"/>
        <v>0</v>
      </c>
      <c r="K57" s="35"/>
    </row>
    <row r="58" spans="2:11" ht="21.75" customHeight="1">
      <c r="B58" s="160" t="s">
        <v>37</v>
      </c>
      <c r="C58" s="80">
        <v>9</v>
      </c>
      <c r="D58" s="12">
        <v>7200</v>
      </c>
      <c r="E58" s="80">
        <v>41</v>
      </c>
      <c r="F58" s="80">
        <v>32800</v>
      </c>
      <c r="G58" s="80">
        <v>0</v>
      </c>
      <c r="H58" s="80">
        <v>0</v>
      </c>
      <c r="I58" s="157">
        <f t="shared" si="6"/>
        <v>50</v>
      </c>
      <c r="J58" s="157">
        <f t="shared" si="7"/>
        <v>40000</v>
      </c>
      <c r="K58" s="163"/>
    </row>
    <row r="59" spans="2:11" ht="21.75" customHeight="1">
      <c r="B59" s="161" t="s">
        <v>38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f t="shared" si="6"/>
        <v>0</v>
      </c>
      <c r="J59" s="13">
        <f t="shared" si="7"/>
        <v>0</v>
      </c>
      <c r="K59" s="35"/>
    </row>
    <row r="60" spans="2:11" ht="21.75" customHeight="1">
      <c r="B60" s="160" t="s">
        <v>356</v>
      </c>
      <c r="C60" s="80">
        <v>7025</v>
      </c>
      <c r="D60" s="12">
        <v>3513750</v>
      </c>
      <c r="E60" s="80">
        <v>0</v>
      </c>
      <c r="F60" s="80">
        <v>0</v>
      </c>
      <c r="G60" s="80">
        <v>0</v>
      </c>
      <c r="H60" s="80">
        <v>0</v>
      </c>
      <c r="I60" s="157">
        <f t="shared" si="6"/>
        <v>7025</v>
      </c>
      <c r="J60" s="157">
        <f t="shared" si="7"/>
        <v>3513750</v>
      </c>
      <c r="K60" s="163"/>
    </row>
    <row r="61" spans="2:11" ht="21.75" customHeight="1">
      <c r="B61" s="159" t="s">
        <v>96</v>
      </c>
      <c r="C61" s="79">
        <v>0</v>
      </c>
      <c r="D61" s="13">
        <v>0</v>
      </c>
      <c r="E61" s="79">
        <v>0</v>
      </c>
      <c r="F61" s="79">
        <v>0</v>
      </c>
      <c r="G61" s="79">
        <v>0</v>
      </c>
      <c r="H61" s="79">
        <v>0</v>
      </c>
      <c r="I61" s="13">
        <f t="shared" si="6"/>
        <v>0</v>
      </c>
      <c r="J61" s="13">
        <f t="shared" si="7"/>
        <v>0</v>
      </c>
      <c r="K61" s="163"/>
    </row>
    <row r="62" spans="2:11" ht="21.75" customHeight="1">
      <c r="B62" s="233" t="s">
        <v>95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57">
        <f t="shared" si="6"/>
        <v>0</v>
      </c>
      <c r="J62" s="157">
        <f t="shared" si="7"/>
        <v>0</v>
      </c>
      <c r="K62" s="163"/>
    </row>
    <row r="63" spans="2:11" ht="21.75" customHeight="1">
      <c r="B63" s="265" t="s">
        <v>39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13">
        <f t="shared" si="6"/>
        <v>0</v>
      </c>
      <c r="J63" s="13">
        <f t="shared" si="7"/>
        <v>0</v>
      </c>
      <c r="K63" s="163"/>
    </row>
    <row r="64" spans="2:11" ht="21.75" customHeight="1" thickBot="1">
      <c r="B64" s="233" t="s">
        <v>40</v>
      </c>
      <c r="C64" s="12">
        <v>148</v>
      </c>
      <c r="D64" s="12">
        <v>123860</v>
      </c>
      <c r="E64" s="12">
        <v>0</v>
      </c>
      <c r="F64" s="12">
        <v>0</v>
      </c>
      <c r="G64" s="12">
        <v>0</v>
      </c>
      <c r="H64" s="12">
        <v>0</v>
      </c>
      <c r="I64" s="157">
        <f t="shared" si="6"/>
        <v>148</v>
      </c>
      <c r="J64" s="157">
        <f t="shared" si="7"/>
        <v>123860</v>
      </c>
      <c r="K64" s="163"/>
    </row>
    <row r="65" spans="2:11" ht="21.75" customHeight="1" thickBot="1">
      <c r="B65" s="166" t="s">
        <v>3</v>
      </c>
      <c r="C65" s="81">
        <f>SUM(C52:C64)</f>
        <v>7579</v>
      </c>
      <c r="D65" s="81">
        <f aca="true" t="shared" si="8" ref="D65:J65">SUM(D52:D64)</f>
        <v>3916040</v>
      </c>
      <c r="E65" s="81">
        <f t="shared" si="8"/>
        <v>1458</v>
      </c>
      <c r="F65" s="81">
        <f t="shared" si="8"/>
        <v>638100</v>
      </c>
      <c r="G65" s="81">
        <f t="shared" si="8"/>
        <v>338</v>
      </c>
      <c r="H65" s="81">
        <f t="shared" si="8"/>
        <v>134600</v>
      </c>
      <c r="I65" s="81">
        <f t="shared" si="8"/>
        <v>9375</v>
      </c>
      <c r="J65" s="81">
        <f t="shared" si="8"/>
        <v>4688740</v>
      </c>
      <c r="K65" s="43"/>
    </row>
    <row r="66" spans="2:11" ht="15.75" thickTop="1">
      <c r="B66" s="329"/>
      <c r="C66" s="329"/>
      <c r="D66" s="329"/>
      <c r="E66" s="329"/>
      <c r="F66" s="329"/>
      <c r="G66" s="329"/>
      <c r="H66" s="329"/>
      <c r="I66" s="86"/>
      <c r="J66" s="86"/>
      <c r="K66" s="86"/>
    </row>
    <row r="68" spans="2:8" ht="15">
      <c r="B68" s="290"/>
      <c r="C68" s="290"/>
      <c r="D68" s="290"/>
      <c r="E68" s="290"/>
      <c r="F68" s="290"/>
      <c r="G68" s="290"/>
      <c r="H68" s="290"/>
    </row>
    <row r="69" spans="4:5" ht="15">
      <c r="D69" s="42"/>
      <c r="E69" s="42"/>
    </row>
  </sheetData>
  <sheetProtection/>
  <mergeCells count="46">
    <mergeCell ref="J40:K40"/>
    <mergeCell ref="J41:K41"/>
    <mergeCell ref="J42:K42"/>
    <mergeCell ref="J43:K43"/>
    <mergeCell ref="J44:K44"/>
    <mergeCell ref="J34:K34"/>
    <mergeCell ref="J35:K35"/>
    <mergeCell ref="J36:K36"/>
    <mergeCell ref="J37:K37"/>
    <mergeCell ref="J38:K38"/>
    <mergeCell ref="J39:K39"/>
    <mergeCell ref="B3:K3"/>
    <mergeCell ref="I4:K4"/>
    <mergeCell ref="B4:C4"/>
    <mergeCell ref="F4:G4"/>
    <mergeCell ref="G5:H5"/>
    <mergeCell ref="J5:K5"/>
    <mergeCell ref="C5:D5"/>
    <mergeCell ref="B5:B6"/>
    <mergeCell ref="E5:F5"/>
    <mergeCell ref="B21:H21"/>
    <mergeCell ref="C29:D29"/>
    <mergeCell ref="E49:F49"/>
    <mergeCell ref="B48:J48"/>
    <mergeCell ref="B26:K26"/>
    <mergeCell ref="E29:F29"/>
    <mergeCell ref="B28:C28"/>
    <mergeCell ref="D28:G28"/>
    <mergeCell ref="B27:K27"/>
    <mergeCell ref="B29:B30"/>
    <mergeCell ref="I49:J49"/>
    <mergeCell ref="B49:C49"/>
    <mergeCell ref="I29:K29"/>
    <mergeCell ref="C50:D50"/>
    <mergeCell ref="H28:K28"/>
    <mergeCell ref="G50:H50"/>
    <mergeCell ref="J30:K30"/>
    <mergeCell ref="J31:K31"/>
    <mergeCell ref="J32:K32"/>
    <mergeCell ref="J33:K33"/>
    <mergeCell ref="B68:H68"/>
    <mergeCell ref="E50:F50"/>
    <mergeCell ref="G29:H29"/>
    <mergeCell ref="B45:H45"/>
    <mergeCell ref="B66:H66"/>
    <mergeCell ref="B50:B51"/>
  </mergeCells>
  <printOptions horizontalCentered="1" verticalCentered="1"/>
  <pageMargins left="1" right="1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J24"/>
  <sheetViews>
    <sheetView rightToLeft="1" zoomScalePageLayoutView="0" workbookViewId="0" topLeftCell="A1">
      <selection activeCell="O5" sqref="O5"/>
    </sheetView>
  </sheetViews>
  <sheetFormatPr defaultColWidth="9.140625" defaultRowHeight="15"/>
  <cols>
    <col min="1" max="1" width="10.8515625" style="0" customWidth="1"/>
    <col min="2" max="2" width="14.28125" style="0" customWidth="1"/>
    <col min="3" max="3" width="14.00390625" style="0" customWidth="1"/>
    <col min="4" max="4" width="14.7109375" style="0" customWidth="1"/>
    <col min="5" max="5" width="13.7109375" style="0" customWidth="1"/>
    <col min="6" max="6" width="15.8515625" style="0" customWidth="1"/>
    <col min="7" max="7" width="16.00390625" style="0" customWidth="1"/>
    <col min="8" max="8" width="17.8515625" style="0" customWidth="1"/>
  </cols>
  <sheetData>
    <row r="4" spans="2:10" ht="20.25" customHeight="1">
      <c r="B4" s="339" t="s">
        <v>427</v>
      </c>
      <c r="C4" s="339"/>
      <c r="D4" s="339"/>
      <c r="E4" s="339"/>
      <c r="F4" s="339"/>
      <c r="G4" s="339"/>
      <c r="H4" s="339"/>
      <c r="I4" s="9"/>
      <c r="J4" s="9"/>
    </row>
    <row r="5" spans="2:8" ht="15.75">
      <c r="B5" s="333" t="s">
        <v>514</v>
      </c>
      <c r="C5" s="333"/>
      <c r="D5" s="332" t="s">
        <v>151</v>
      </c>
      <c r="E5" s="332"/>
      <c r="F5" s="96"/>
      <c r="G5" s="332" t="s">
        <v>43</v>
      </c>
      <c r="H5" s="332"/>
    </row>
    <row r="6" spans="2:8" ht="15.75">
      <c r="B6" s="346" t="s">
        <v>44</v>
      </c>
      <c r="C6" s="346" t="s">
        <v>242</v>
      </c>
      <c r="D6" s="346"/>
      <c r="E6" s="346" t="s">
        <v>243</v>
      </c>
      <c r="F6" s="346"/>
      <c r="G6" s="346" t="s">
        <v>244</v>
      </c>
      <c r="H6" s="346"/>
    </row>
    <row r="7" spans="2:8" ht="16.5" thickBot="1">
      <c r="B7" s="347"/>
      <c r="C7" s="167" t="s">
        <v>45</v>
      </c>
      <c r="D7" s="167" t="s">
        <v>32</v>
      </c>
      <c r="E7" s="167" t="s">
        <v>45</v>
      </c>
      <c r="F7" s="167" t="s">
        <v>32</v>
      </c>
      <c r="G7" s="167" t="s">
        <v>45</v>
      </c>
      <c r="H7" s="167" t="s">
        <v>32</v>
      </c>
    </row>
    <row r="8" spans="2:8" ht="21.75" customHeight="1" thickTop="1">
      <c r="B8" s="159" t="s">
        <v>354</v>
      </c>
      <c r="C8" s="13">
        <v>114175</v>
      </c>
      <c r="D8" s="13">
        <v>2212250</v>
      </c>
      <c r="E8" s="13">
        <v>10275</v>
      </c>
      <c r="F8" s="13">
        <v>177425</v>
      </c>
      <c r="G8" s="13">
        <f>C8+E8</f>
        <v>124450</v>
      </c>
      <c r="H8" s="13">
        <f>D8+F8</f>
        <v>2389675</v>
      </c>
    </row>
    <row r="9" spans="2:8" ht="21.75" customHeight="1">
      <c r="B9" s="160" t="s">
        <v>33</v>
      </c>
      <c r="C9" s="12">
        <v>3460</v>
      </c>
      <c r="D9" s="12">
        <v>34700</v>
      </c>
      <c r="E9" s="12">
        <v>0</v>
      </c>
      <c r="F9" s="12">
        <v>0</v>
      </c>
      <c r="G9" s="12">
        <f aca="true" t="shared" si="0" ref="G9:G20">C9+E9</f>
        <v>3460</v>
      </c>
      <c r="H9" s="12">
        <f aca="true" t="shared" si="1" ref="H9:H20">D9+F9</f>
        <v>34700</v>
      </c>
    </row>
    <row r="10" spans="2:8" ht="21.75" customHeight="1">
      <c r="B10" s="159" t="s">
        <v>34</v>
      </c>
      <c r="C10" s="13">
        <v>26589</v>
      </c>
      <c r="D10" s="13">
        <v>498106</v>
      </c>
      <c r="E10" s="13">
        <v>0</v>
      </c>
      <c r="F10" s="13">
        <v>0</v>
      </c>
      <c r="G10" s="13">
        <f t="shared" si="0"/>
        <v>26589</v>
      </c>
      <c r="H10" s="13">
        <f t="shared" si="1"/>
        <v>498106</v>
      </c>
    </row>
    <row r="11" spans="2:8" ht="21.75" customHeight="1">
      <c r="B11" s="160" t="s">
        <v>355</v>
      </c>
      <c r="C11" s="12">
        <v>637</v>
      </c>
      <c r="D11" s="12">
        <v>8045</v>
      </c>
      <c r="E11" s="12">
        <v>11409</v>
      </c>
      <c r="F11" s="12">
        <v>289410</v>
      </c>
      <c r="G11" s="12">
        <f t="shared" si="0"/>
        <v>12046</v>
      </c>
      <c r="H11" s="12">
        <f t="shared" si="1"/>
        <v>297455</v>
      </c>
    </row>
    <row r="12" spans="2:8" ht="21.75" customHeight="1">
      <c r="B12" s="159" t="s">
        <v>35</v>
      </c>
      <c r="C12" s="13">
        <v>0</v>
      </c>
      <c r="D12" s="13">
        <v>0</v>
      </c>
      <c r="E12" s="13">
        <v>22926</v>
      </c>
      <c r="F12" s="13">
        <v>505990</v>
      </c>
      <c r="G12" s="13">
        <f t="shared" si="0"/>
        <v>22926</v>
      </c>
      <c r="H12" s="13">
        <f t="shared" si="1"/>
        <v>505990</v>
      </c>
    </row>
    <row r="13" spans="2:8" ht="21.75" customHeight="1">
      <c r="B13" s="160" t="s">
        <v>36</v>
      </c>
      <c r="C13" s="12">
        <v>0</v>
      </c>
      <c r="D13" s="12">
        <v>0</v>
      </c>
      <c r="E13" s="12">
        <v>4264</v>
      </c>
      <c r="F13" s="12">
        <v>74721</v>
      </c>
      <c r="G13" s="12">
        <f t="shared" si="0"/>
        <v>4264</v>
      </c>
      <c r="H13" s="12">
        <f t="shared" si="1"/>
        <v>74721</v>
      </c>
    </row>
    <row r="14" spans="2:8" ht="21.75" customHeight="1">
      <c r="B14" s="159" t="s">
        <v>37</v>
      </c>
      <c r="C14" s="13">
        <v>0</v>
      </c>
      <c r="D14" s="13">
        <v>0</v>
      </c>
      <c r="E14" s="13">
        <v>42430</v>
      </c>
      <c r="F14" s="13">
        <v>658150</v>
      </c>
      <c r="G14" s="13">
        <f t="shared" si="0"/>
        <v>42430</v>
      </c>
      <c r="H14" s="13">
        <f t="shared" si="1"/>
        <v>658150</v>
      </c>
    </row>
    <row r="15" spans="2:8" ht="21.75" customHeight="1">
      <c r="B15" s="232" t="s">
        <v>38</v>
      </c>
      <c r="C15" s="12">
        <v>16112</v>
      </c>
      <c r="D15" s="12">
        <v>234202</v>
      </c>
      <c r="E15" s="12">
        <v>3273</v>
      </c>
      <c r="F15" s="12">
        <v>56776</v>
      </c>
      <c r="G15" s="12">
        <f t="shared" si="0"/>
        <v>19385</v>
      </c>
      <c r="H15" s="12">
        <f t="shared" si="1"/>
        <v>290978</v>
      </c>
    </row>
    <row r="16" spans="2:8" ht="21.75" customHeight="1">
      <c r="B16" s="159" t="s">
        <v>356</v>
      </c>
      <c r="C16" s="13">
        <v>151</v>
      </c>
      <c r="D16" s="13">
        <v>1514</v>
      </c>
      <c r="E16" s="13">
        <v>0</v>
      </c>
      <c r="F16" s="13">
        <v>0</v>
      </c>
      <c r="G16" s="13">
        <f t="shared" si="0"/>
        <v>151</v>
      </c>
      <c r="H16" s="13">
        <f t="shared" si="1"/>
        <v>1514</v>
      </c>
    </row>
    <row r="17" spans="2:8" ht="21.75" customHeight="1">
      <c r="B17" s="160" t="s">
        <v>96</v>
      </c>
      <c r="C17" s="12">
        <v>0</v>
      </c>
      <c r="D17" s="12">
        <v>0</v>
      </c>
      <c r="E17" s="12">
        <v>5190</v>
      </c>
      <c r="F17" s="12">
        <v>129030</v>
      </c>
      <c r="G17" s="12">
        <f t="shared" si="0"/>
        <v>5190</v>
      </c>
      <c r="H17" s="12">
        <f t="shared" si="1"/>
        <v>129030</v>
      </c>
    </row>
    <row r="18" spans="2:8" ht="21.75" customHeight="1">
      <c r="B18" s="159" t="s">
        <v>95</v>
      </c>
      <c r="C18" s="13">
        <v>3680</v>
      </c>
      <c r="D18" s="13">
        <v>10440</v>
      </c>
      <c r="E18" s="13">
        <v>10611</v>
      </c>
      <c r="F18" s="13">
        <v>262145</v>
      </c>
      <c r="G18" s="13">
        <f t="shared" si="0"/>
        <v>14291</v>
      </c>
      <c r="H18" s="13">
        <f t="shared" si="1"/>
        <v>272585</v>
      </c>
    </row>
    <row r="19" spans="2:8" ht="21.75" customHeight="1">
      <c r="B19" s="160" t="s">
        <v>39</v>
      </c>
      <c r="C19" s="12">
        <v>0</v>
      </c>
      <c r="D19" s="12">
        <v>0</v>
      </c>
      <c r="E19" s="12">
        <v>21470</v>
      </c>
      <c r="F19" s="12">
        <v>95750</v>
      </c>
      <c r="G19" s="12">
        <f t="shared" si="0"/>
        <v>21470</v>
      </c>
      <c r="H19" s="12">
        <f t="shared" si="1"/>
        <v>95750</v>
      </c>
    </row>
    <row r="20" spans="2:8" ht="21.75" customHeight="1" thickBot="1">
      <c r="B20" s="159" t="s">
        <v>40</v>
      </c>
      <c r="C20" s="13">
        <v>734</v>
      </c>
      <c r="D20" s="13">
        <v>3670</v>
      </c>
      <c r="E20" s="13">
        <v>37749</v>
      </c>
      <c r="F20" s="13">
        <v>163342</v>
      </c>
      <c r="G20" s="13">
        <f t="shared" si="0"/>
        <v>38483</v>
      </c>
      <c r="H20" s="13">
        <f t="shared" si="1"/>
        <v>167012</v>
      </c>
    </row>
    <row r="21" spans="2:8" ht="21.75" customHeight="1" thickBot="1">
      <c r="B21" s="169" t="s">
        <v>3</v>
      </c>
      <c r="C21" s="18">
        <f aca="true" t="shared" si="2" ref="C21:H21">SUM(C8:C20)</f>
        <v>165538</v>
      </c>
      <c r="D21" s="18">
        <f t="shared" si="2"/>
        <v>3002927</v>
      </c>
      <c r="E21" s="18">
        <f t="shared" si="2"/>
        <v>169597</v>
      </c>
      <c r="F21" s="18">
        <f t="shared" si="2"/>
        <v>2412739</v>
      </c>
      <c r="G21" s="18">
        <f t="shared" si="2"/>
        <v>335135</v>
      </c>
      <c r="H21" s="18">
        <f t="shared" si="2"/>
        <v>5415666</v>
      </c>
    </row>
    <row r="22" spans="2:10" ht="12.75" customHeight="1" thickTop="1">
      <c r="B22" s="345"/>
      <c r="C22" s="345"/>
      <c r="D22" s="345"/>
      <c r="E22" s="345"/>
      <c r="F22" s="345"/>
      <c r="G22" s="24"/>
      <c r="H22" s="24"/>
      <c r="I22" s="24"/>
      <c r="J22" s="24"/>
    </row>
    <row r="23" ht="8.25" customHeight="1"/>
    <row r="24" spans="2:6" ht="15">
      <c r="B24" s="37"/>
      <c r="C24" s="37"/>
      <c r="D24" s="37"/>
      <c r="E24" s="37"/>
      <c r="F24" s="37"/>
    </row>
  </sheetData>
  <sheetProtection/>
  <mergeCells count="9">
    <mergeCell ref="B22:F22"/>
    <mergeCell ref="B4:H4"/>
    <mergeCell ref="B5:C5"/>
    <mergeCell ref="D5:E5"/>
    <mergeCell ref="G5:H5"/>
    <mergeCell ref="B6:B7"/>
    <mergeCell ref="C6:D6"/>
    <mergeCell ref="E6:F6"/>
    <mergeCell ref="G6:H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Luna Rashed</cp:lastModifiedBy>
  <cp:lastPrinted>2020-08-18T08:05:40Z</cp:lastPrinted>
  <dcterms:created xsi:type="dcterms:W3CDTF">2013-09-08T04:27:43Z</dcterms:created>
  <dcterms:modified xsi:type="dcterms:W3CDTF">2020-08-18T08:07:20Z</dcterms:modified>
  <cp:category/>
  <cp:version/>
  <cp:contentType/>
  <cp:contentStatus/>
</cp:coreProperties>
</file>